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9" i="1"/>
  <c r="E278"/>
  <c r="E277"/>
  <c r="E276"/>
  <c r="E275"/>
  <c r="E274"/>
  <c r="E273"/>
  <c r="E266"/>
  <c r="E265"/>
  <c r="E264"/>
  <c r="E263"/>
  <c r="E262"/>
  <c r="E261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5"/>
  <c r="E233"/>
  <c r="E231"/>
  <c r="E229"/>
  <c r="E228"/>
  <c r="E227"/>
  <c r="E226"/>
  <c r="E222"/>
  <c r="E219"/>
  <c r="E216"/>
  <c r="E215"/>
  <c r="E214"/>
  <c r="E213"/>
  <c r="E211"/>
  <c r="E210"/>
  <c r="E209"/>
  <c r="E208"/>
  <c r="E207"/>
  <c r="E206"/>
  <c r="E205"/>
  <c r="E203"/>
  <c r="E202"/>
  <c r="E201"/>
  <c r="E200"/>
  <c r="E197"/>
  <c r="E196"/>
  <c r="E195"/>
  <c r="E194"/>
  <c r="E193"/>
  <c r="E192"/>
  <c r="E191"/>
  <c r="E188"/>
  <c r="E187"/>
  <c r="E186"/>
  <c r="E185"/>
  <c r="E184"/>
  <c r="E183"/>
  <c r="E182"/>
  <c r="E181"/>
  <c r="E176"/>
  <c r="E175"/>
  <c r="E174"/>
  <c r="E173"/>
  <c r="E172"/>
  <c r="E171"/>
  <c r="E166"/>
  <c r="E164"/>
  <c r="E162"/>
  <c r="E159"/>
  <c r="E157"/>
  <c r="E156"/>
  <c r="E155"/>
  <c r="E154"/>
  <c r="E153"/>
  <c r="E150"/>
  <c r="E149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3"/>
  <c r="E122"/>
  <c r="E121"/>
  <c r="E120"/>
  <c r="E119"/>
  <c r="E118"/>
  <c r="E117"/>
  <c r="E116"/>
  <c r="E103"/>
  <c r="E44"/>
  <c r="E30"/>
  <c r="E29"/>
  <c r="E28"/>
  <c r="E27"/>
  <c r="E26"/>
  <c r="E25"/>
  <c r="E20"/>
  <c r="E19"/>
  <c r="E18"/>
  <c r="E16"/>
  <c r="E15"/>
  <c r="E14"/>
  <c r="E13"/>
  <c r="E11"/>
  <c r="E10"/>
  <c r="E9"/>
  <c r="E8"/>
  <c r="E6"/>
  <c r="E5"/>
  <c r="E4"/>
  <c r="E3"/>
  <c r="E2"/>
</calcChain>
</file>

<file path=xl/sharedStrings.xml><?xml version="1.0" encoding="utf-8"?>
<sst xmlns="http://schemas.openxmlformats.org/spreadsheetml/2006/main" count="1108" uniqueCount="679">
  <si>
    <t>Ledger Name</t>
  </si>
  <si>
    <t>Mapping No</t>
  </si>
  <si>
    <t>Type</t>
  </si>
  <si>
    <t>2023-24</t>
  </si>
  <si>
    <t>2022-23</t>
  </si>
  <si>
    <t>2021-22</t>
  </si>
  <si>
    <t>2020-21</t>
  </si>
  <si>
    <t>100/01</t>
  </si>
  <si>
    <t>Share Capital</t>
  </si>
  <si>
    <t>1.5.0.300.100.100.050.000.00000.000</t>
  </si>
  <si>
    <t>Equity - other</t>
  </si>
  <si>
    <t>100/02</t>
  </si>
  <si>
    <t>Global Commodity Ventures FZC - USD Short Term Loan $</t>
  </si>
  <si>
    <t>1.1.1.140.100.600.000.000.11010.001</t>
  </si>
  <si>
    <t>Assets - Other asset</t>
  </si>
  <si>
    <t>100/03</t>
  </si>
  <si>
    <t>Global Commodity Ventures FZC - USD $</t>
  </si>
  <si>
    <t>100/04</t>
  </si>
  <si>
    <t>Global Commodity Ventures PZC - Expansion Project $</t>
  </si>
  <si>
    <t>100/05</t>
  </si>
  <si>
    <t>HIMA LC DISCOUNT</t>
  </si>
  <si>
    <t>1.5.2.500.100.000.450.000.00000.005</t>
  </si>
  <si>
    <t>100/06</t>
  </si>
  <si>
    <t>SCB Letter of Credit</t>
  </si>
  <si>
    <t>1.1.1.140.100.600.000.000.11010.003</t>
  </si>
  <si>
    <t>100/07</t>
  </si>
  <si>
    <t>Local Excise Duty Payable</t>
  </si>
  <si>
    <t>1.5.2.500.100.000.450.000.00000.003</t>
  </si>
  <si>
    <t>Liabilities - Current - trade payable</t>
  </si>
  <si>
    <t>100/08</t>
  </si>
  <si>
    <t>National Social Security Fund</t>
  </si>
  <si>
    <t>1.5.2.500.100.000.450.000.00000.004</t>
  </si>
  <si>
    <t>100/09</t>
  </si>
  <si>
    <t>Payee Payable</t>
  </si>
  <si>
    <t>100/10</t>
  </si>
  <si>
    <t>URA</t>
  </si>
  <si>
    <t>100/11</t>
  </si>
  <si>
    <t>Unclaimed Input VAT</t>
  </si>
  <si>
    <t>1.1.2.205.100.100.300.000.00000.000</t>
  </si>
  <si>
    <t>Assets - Current - trade receivable</t>
  </si>
  <si>
    <t>100/12</t>
  </si>
  <si>
    <t>VAT</t>
  </si>
  <si>
    <t>100/13</t>
  </si>
  <si>
    <t>Withholding tax payable</t>
  </si>
  <si>
    <t>1.5.2.500.100.000.450.000.00000.006</t>
  </si>
  <si>
    <t>100/14</t>
  </si>
  <si>
    <t>Audit Fees Payable</t>
  </si>
  <si>
    <t>1.5.2.500.100.000.450.000.00000.008</t>
  </si>
  <si>
    <t>100/15</t>
  </si>
  <si>
    <t>Mining Royalty Payable</t>
  </si>
  <si>
    <t>100/16</t>
  </si>
  <si>
    <t>Mining Expenses Payable</t>
  </si>
  <si>
    <t>1.5.2.500.100.000.450.000.00000.009</t>
  </si>
  <si>
    <t>100/17</t>
  </si>
  <si>
    <t>Salaries Payable</t>
  </si>
  <si>
    <t>1.5.2.500.100.000.450.000.00000.007</t>
  </si>
  <si>
    <t>100/18</t>
  </si>
  <si>
    <t>Sundry Creditors</t>
  </si>
  <si>
    <t>1.5.2.500.100.000.050.000.00000.000</t>
  </si>
  <si>
    <t>100/19</t>
  </si>
  <si>
    <t>Advance to suppliers</t>
  </si>
  <si>
    <t>1.1.2.205.100.100.050.000.00010.000</t>
  </si>
  <si>
    <t>100/20</t>
  </si>
  <si>
    <t>KAMONKOLI MOSQUE On A/c GCV</t>
  </si>
  <si>
    <t>1.5.2.500.100.000.800.000.00000.000</t>
  </si>
  <si>
    <t>100/21</t>
  </si>
  <si>
    <t>Megatech International Private Limited - USD</t>
  </si>
  <si>
    <t>100/22</t>
  </si>
  <si>
    <t>Megatech Int - Payable</t>
  </si>
  <si>
    <t>100/23</t>
  </si>
  <si>
    <t>MIPL - Deepak Sharma</t>
  </si>
  <si>
    <t>100/24</t>
  </si>
  <si>
    <t>Deprciation Block for Industrial  Building</t>
  </si>
  <si>
    <t>1.1.1.100.100.150.100.100.00000.000</t>
  </si>
  <si>
    <t>Assets - Capital - accumulated amortization</t>
  </si>
  <si>
    <t>100/25</t>
  </si>
  <si>
    <t>Depreciation Block for Computer  &amp; Printer</t>
  </si>
  <si>
    <t>1.1.1.100.100.150.400.100.00000.000</t>
  </si>
  <si>
    <t>100/26</t>
  </si>
  <si>
    <t>Depreciation Block for Furnitue  &amp; Fixtures</t>
  </si>
  <si>
    <t>1.1.1.100.100.150.250.100.00000.000</t>
  </si>
  <si>
    <t>100/27</t>
  </si>
  <si>
    <t>Depreciation Block for Plant  &amp; Machinery</t>
  </si>
  <si>
    <t>1.1.1.100.100.150.200.100.00000.000</t>
  </si>
  <si>
    <t>100/28</t>
  </si>
  <si>
    <t>Depreciation Block for Vehicles</t>
  </si>
  <si>
    <t>1.1.1.100.100.150.300.100.00000.000</t>
  </si>
  <si>
    <t>100/29</t>
  </si>
  <si>
    <t>Expansion Project</t>
  </si>
  <si>
    <t>1.1.1.100.100.100.550.100.00000.000</t>
  </si>
  <si>
    <t>Assets - Capital - amortized cost</t>
  </si>
  <si>
    <t>100/30</t>
  </si>
  <si>
    <t>Aggregate &amp; Murram</t>
  </si>
  <si>
    <t>1.1.1.100.100.100.100.100.00000.000</t>
  </si>
  <si>
    <t>100/31</t>
  </si>
  <si>
    <t>Approch Road Construction work</t>
  </si>
  <si>
    <t>100/32</t>
  </si>
  <si>
    <t>Building &amp; Construction</t>
  </si>
  <si>
    <t>100/33</t>
  </si>
  <si>
    <t>Construction Material</t>
  </si>
  <si>
    <t>100/34</t>
  </si>
  <si>
    <t>Construction Wages</t>
  </si>
  <si>
    <t>100/35</t>
  </si>
  <si>
    <t>Dryer Shed</t>
  </si>
  <si>
    <t>100/36</t>
  </si>
  <si>
    <t>Electrical and Mechenical Room</t>
  </si>
  <si>
    <t>100/37</t>
  </si>
  <si>
    <t>Hardware &amp; Other Materials</t>
  </si>
  <si>
    <t>100/38</t>
  </si>
  <si>
    <t>Land Scaping</t>
  </si>
  <si>
    <t>100/39</t>
  </si>
  <si>
    <t>Machinery Hire</t>
  </si>
  <si>
    <t>100/40</t>
  </si>
  <si>
    <t>Pozzolona Shed</t>
  </si>
  <si>
    <t>100/41</t>
  </si>
  <si>
    <t>PP Bag Room</t>
  </si>
  <si>
    <t>100/42</t>
  </si>
  <si>
    <t>Project Material</t>
  </si>
  <si>
    <t>100/43</t>
  </si>
  <si>
    <t>Waiting Shade</t>
  </si>
  <si>
    <t>100/44</t>
  </si>
  <si>
    <t>Computers, Printers &amp; Accessories</t>
  </si>
  <si>
    <t>1.1.1.100.100.100.400.100.00000.000</t>
  </si>
  <si>
    <t>100/45</t>
  </si>
  <si>
    <t>Software</t>
  </si>
  <si>
    <t>100/46</t>
  </si>
  <si>
    <t>Addition in Computer</t>
  </si>
  <si>
    <t>100/47</t>
  </si>
  <si>
    <t>Furinture &amp; Fittings</t>
  </si>
  <si>
    <t>1.1.1.100.100.100.250.100.00000.000</t>
  </si>
  <si>
    <t>100/48</t>
  </si>
  <si>
    <t>Add Furinture &amp; Fittings</t>
  </si>
  <si>
    <t>100/49</t>
  </si>
  <si>
    <t>Land Jami</t>
  </si>
  <si>
    <t>1.1.1.100.100.100.050.100.01000.000</t>
  </si>
  <si>
    <t>100/50</t>
  </si>
  <si>
    <t>Land Lugazi</t>
  </si>
  <si>
    <t>100/51</t>
  </si>
  <si>
    <t>Leasehold Land - Bulambali Mine</t>
  </si>
  <si>
    <t>100/52</t>
  </si>
  <si>
    <t>Leasehold Land - Kamankoli Factory</t>
  </si>
  <si>
    <t>100/53</t>
  </si>
  <si>
    <t>Add land</t>
  </si>
  <si>
    <t>100/53/a</t>
  </si>
  <si>
    <t>Revalue land</t>
  </si>
  <si>
    <t>100/54</t>
  </si>
  <si>
    <t>Air slide</t>
  </si>
  <si>
    <t>1.1.1.100.100.100.200.100.00000.000</t>
  </si>
  <si>
    <t>100/55</t>
  </si>
  <si>
    <t>Architechural, Structural &amp; Mechanical plans</t>
  </si>
  <si>
    <t>100/56</t>
  </si>
  <si>
    <t>Automatic Cement Compression Machine - Lab</t>
  </si>
  <si>
    <t>100/57</t>
  </si>
  <si>
    <t>Backhoe Loader(Tractor Mounted)</t>
  </si>
  <si>
    <t>100/58</t>
  </si>
  <si>
    <t>BAG LOADING CHUTE</t>
  </si>
  <si>
    <t>100/59</t>
  </si>
  <si>
    <t>Ball mill</t>
  </si>
  <si>
    <t>100/60</t>
  </si>
  <si>
    <t>BELT CONVEYOR</t>
  </si>
  <si>
    <t>100/61</t>
  </si>
  <si>
    <t>Belt Feeder</t>
  </si>
  <si>
    <t>100/62</t>
  </si>
  <si>
    <t>Cement Storage Silo (COMPLETE) SHIPPED</t>
  </si>
  <si>
    <t>100/63</t>
  </si>
  <si>
    <t>Chinese diesel engine 6HPS</t>
  </si>
  <si>
    <t>100/64</t>
  </si>
  <si>
    <t>COFI Ignition Transformer TRG 1035/6</t>
  </si>
  <si>
    <t>100/65</t>
  </si>
  <si>
    <t>Compressor</t>
  </si>
  <si>
    <t>100/66</t>
  </si>
  <si>
    <t>Cooling Tower</t>
  </si>
  <si>
    <t>100/67</t>
  </si>
  <si>
    <t>Double Front Panel</t>
  </si>
  <si>
    <t>100/68</t>
  </si>
  <si>
    <t>DUST COLLECTION UNIT</t>
  </si>
  <si>
    <t>100/69</t>
  </si>
  <si>
    <t>Electric Transmisson line on Site</t>
  </si>
  <si>
    <t>100/70</t>
  </si>
  <si>
    <t>Elevator (Cement Silo Feeder)</t>
  </si>
  <si>
    <t>100/71</t>
  </si>
  <si>
    <t>ESSENTIAL ITEMS</t>
  </si>
  <si>
    <t>100/72</t>
  </si>
  <si>
    <t>Feed Hopper (COMPLETE)</t>
  </si>
  <si>
    <t>100/73</t>
  </si>
  <si>
    <t>Filter Bag</t>
  </si>
  <si>
    <t>100/74</t>
  </si>
  <si>
    <t>Fuel Tank FHO</t>
  </si>
  <si>
    <t>100/75</t>
  </si>
  <si>
    <t>Girth Gear and Pinion Shaft for 15TPH</t>
  </si>
  <si>
    <t>100/76</t>
  </si>
  <si>
    <t>GRINDING MEDIA</t>
  </si>
  <si>
    <t>100/77</t>
  </si>
  <si>
    <t>GROUTING HOPPER</t>
  </si>
  <si>
    <t>100/78</t>
  </si>
  <si>
    <t>HELICAL GEAR BOX (COMPLETE ) SHIPPED</t>
  </si>
  <si>
    <t>100/79</t>
  </si>
  <si>
    <t>HFO Burner</t>
  </si>
  <si>
    <t>100/80</t>
  </si>
  <si>
    <t>Hot Air Generator</t>
  </si>
  <si>
    <t>100/81</t>
  </si>
  <si>
    <t>HT Motor</t>
  </si>
  <si>
    <t>100/82</t>
  </si>
  <si>
    <t>IMPACTOR (COMPLETE)</t>
  </si>
  <si>
    <t>100/83</t>
  </si>
  <si>
    <t>Industrial Gases</t>
  </si>
  <si>
    <t>100/84</t>
  </si>
  <si>
    <t>Laboratory &amp; Weighbridge</t>
  </si>
  <si>
    <t>100/85</t>
  </si>
  <si>
    <t>Liquid Starter</t>
  </si>
  <si>
    <t>100/86</t>
  </si>
  <si>
    <t>Mill Diaphragm Liners</t>
  </si>
  <si>
    <t>100/87</t>
  </si>
  <si>
    <t>MILL DISCHARGE CHUTE</t>
  </si>
  <si>
    <t>100/88</t>
  </si>
  <si>
    <t>Mill Dust collector</t>
  </si>
  <si>
    <t>100/89</t>
  </si>
  <si>
    <t>Packing machine</t>
  </si>
  <si>
    <t>100/90</t>
  </si>
  <si>
    <t>Pannels &amp; transformer</t>
  </si>
  <si>
    <t>100/91</t>
  </si>
  <si>
    <t>Plant &amp; Machinery</t>
  </si>
  <si>
    <t>100/92</t>
  </si>
  <si>
    <t>Plant  &amp; Other Equipment</t>
  </si>
  <si>
    <t>100/93</t>
  </si>
  <si>
    <t>ROTARY SCREEN SEPARATOR</t>
  </si>
  <si>
    <t>100/94</t>
  </si>
  <si>
    <t>Rotatory Dryer</t>
  </si>
  <si>
    <t>100/95</t>
  </si>
  <si>
    <t>Slip-Ring Motor</t>
  </si>
  <si>
    <t>100/96</t>
  </si>
  <si>
    <t>SPELEGE HOPPER</t>
  </si>
  <si>
    <t>100/97</t>
  </si>
  <si>
    <t>TRANSFORMER'S HT LOAD1200KW,</t>
  </si>
  <si>
    <t>100/98</t>
  </si>
  <si>
    <t>Transformer 315 Kva/33kv/433k</t>
  </si>
  <si>
    <t>100/99</t>
  </si>
  <si>
    <t>Transformer IEC 61869 Ratio 160/5-5A</t>
  </si>
  <si>
    <t>100/100</t>
  </si>
  <si>
    <t>Weight Belt</t>
  </si>
  <si>
    <t>100/101</t>
  </si>
  <si>
    <t>Add plant and machinery</t>
  </si>
  <si>
    <t>100/102</t>
  </si>
  <si>
    <t>Truck Parking</t>
  </si>
  <si>
    <t>1.1.1.100.100.100.800.100.00000.000</t>
  </si>
  <si>
    <t>100/103</t>
  </si>
  <si>
    <t>Add Truc</t>
  </si>
  <si>
    <t>100/104</t>
  </si>
  <si>
    <t>Toyota Hilux UBG 561F</t>
  </si>
  <si>
    <t>1.1.1.100.100.100.300.100.00000.000</t>
  </si>
  <si>
    <t>100/105</t>
  </si>
  <si>
    <t>Toyota Probox UBJ 444S</t>
  </si>
  <si>
    <t>100/106</t>
  </si>
  <si>
    <t>Toyota Wish UBJ 079G</t>
  </si>
  <si>
    <t>100/107</t>
  </si>
  <si>
    <t>TOYOTO Wish UBN 389K</t>
  </si>
  <si>
    <t>100/108</t>
  </si>
  <si>
    <t>TOYOTO Wish UBN 390K</t>
  </si>
  <si>
    <t>100/109</t>
  </si>
  <si>
    <t>Wheel Loader</t>
  </si>
  <si>
    <t>100/110</t>
  </si>
  <si>
    <t>Add Vehicles</t>
  </si>
  <si>
    <t>100/111</t>
  </si>
  <si>
    <t>Hydra Crane Heavy Vehicle</t>
  </si>
  <si>
    <t>100/112</t>
  </si>
  <si>
    <t>Raw Material</t>
  </si>
  <si>
    <t>1.1.2.200.100.100.100.000.00000.000</t>
  </si>
  <si>
    <t>Assets - Current - inventory</t>
  </si>
  <si>
    <t>100/113</t>
  </si>
  <si>
    <t>Raw Material at Factory</t>
  </si>
  <si>
    <t>100/114</t>
  </si>
  <si>
    <t>Pozzolanic Cement</t>
  </si>
  <si>
    <t>1.1.2.200.100.100.120.000.00000.000</t>
  </si>
  <si>
    <t>100/115</t>
  </si>
  <si>
    <t>Stores and consumables</t>
  </si>
  <si>
    <t>1.1.2.200.100.100.140.000.00000.000</t>
  </si>
  <si>
    <t>100/116</t>
  </si>
  <si>
    <t>Work in Process</t>
  </si>
  <si>
    <t>1.1.2.200.100.100.110.000.00000.000</t>
  </si>
  <si>
    <t>100/117</t>
  </si>
  <si>
    <t>Advances to Staff</t>
  </si>
  <si>
    <t>1.1.2.205.100.100.100.000.00000.000</t>
  </si>
  <si>
    <t>100/118</t>
  </si>
  <si>
    <t>Bank Guarantee /Deposits - Pozzolona</t>
  </si>
  <si>
    <t>1.1.2.205.100.100.250.000.00000.000</t>
  </si>
  <si>
    <t>100/119</t>
  </si>
  <si>
    <t>Deposit for Gas Cylinders</t>
  </si>
  <si>
    <t>100/120</t>
  </si>
  <si>
    <t>Shamil Razack - Director</t>
  </si>
  <si>
    <t>100/121</t>
  </si>
  <si>
    <t>Halai Advance for Machinery</t>
  </si>
  <si>
    <t>100/122</t>
  </si>
  <si>
    <t>Customer Advance</t>
  </si>
  <si>
    <t>1.5.2.500.100.000.100.000.00000.000</t>
  </si>
  <si>
    <t>100/123</t>
  </si>
  <si>
    <t>100/124</t>
  </si>
  <si>
    <t>Sundry Debtors</t>
  </si>
  <si>
    <t>1.1.2.205.100.100.050.000.00000.000</t>
  </si>
  <si>
    <t>100/125</t>
  </si>
  <si>
    <t>Advance from customers</t>
  </si>
  <si>
    <t>100/126</t>
  </si>
  <si>
    <t>Cash-in-Hand</t>
  </si>
  <si>
    <t>1.1.2.230.100.000.050.000.00000.000</t>
  </si>
  <si>
    <t>Assets - Current - other quick</t>
  </si>
  <si>
    <t>100/127</t>
  </si>
  <si>
    <t>Bank of Baroda Ugx</t>
  </si>
  <si>
    <t>1.1.2.230.100.000.100.000.00000.000</t>
  </si>
  <si>
    <t>100/128</t>
  </si>
  <si>
    <t>100/129</t>
  </si>
  <si>
    <t>Centenary Bank UGX</t>
  </si>
  <si>
    <t>100/130</t>
  </si>
  <si>
    <t>DFCU BANK UGX</t>
  </si>
  <si>
    <t>100/131</t>
  </si>
  <si>
    <t>DTB BANK SHAMIL USD</t>
  </si>
  <si>
    <t>100/132</t>
  </si>
  <si>
    <t>DTB BANK UGX</t>
  </si>
  <si>
    <t>100/133</t>
  </si>
  <si>
    <t>DTB BANK UGX SHAMIL</t>
  </si>
  <si>
    <t>100/134</t>
  </si>
  <si>
    <t>100/135</t>
  </si>
  <si>
    <t>EQUITY BANK UGX</t>
  </si>
  <si>
    <t>100/136</t>
  </si>
  <si>
    <t>100/137</t>
  </si>
  <si>
    <t>KCB BANK UGX</t>
  </si>
  <si>
    <t>100/138</t>
  </si>
  <si>
    <t>KCB BANK USD</t>
  </si>
  <si>
    <t>100/139</t>
  </si>
  <si>
    <t>MR. NOWFAL -DTB UGX</t>
  </si>
  <si>
    <t>100/140</t>
  </si>
  <si>
    <t>MR. NOWFAL- DTB USD</t>
  </si>
  <si>
    <t>100/141</t>
  </si>
  <si>
    <t>Stanbic Bank UGX</t>
  </si>
  <si>
    <t>100/142</t>
  </si>
  <si>
    <t>Stanbic Bank USD</t>
  </si>
  <si>
    <t>100/143</t>
  </si>
  <si>
    <t>Standard Charterd Bank Ugx</t>
  </si>
  <si>
    <t>100/144</t>
  </si>
  <si>
    <t>Standard Charterd Bank USD</t>
  </si>
  <si>
    <t>100/145</t>
  </si>
  <si>
    <t>SCB FD</t>
  </si>
  <si>
    <t>1.1.2.230.100.000.150.000.00000.000</t>
  </si>
  <si>
    <t>100/146</t>
  </si>
  <si>
    <t>SCB FD ENMAS</t>
  </si>
  <si>
    <t>100/147</t>
  </si>
  <si>
    <t>PROVISIONAL INCOME TAX</t>
  </si>
  <si>
    <t>1.1.2.220.100.000.050.000.00000.000</t>
  </si>
  <si>
    <t>Assets - Current - other</t>
  </si>
  <si>
    <t>100/148</t>
  </si>
  <si>
    <t>Withholding Tax</t>
  </si>
  <si>
    <t>100/149</t>
  </si>
  <si>
    <t>Deffered Tax (Asset)</t>
  </si>
  <si>
    <t>1.1.1.155.100.000.050.000.00000.000</t>
  </si>
  <si>
    <t>100/150</t>
  </si>
  <si>
    <t>Profit &amp; Loss A/c</t>
  </si>
  <si>
    <t>1.5.0.340.100.000.000.100.00000.000</t>
  </si>
  <si>
    <t>Equity - retained earnings</t>
  </si>
  <si>
    <t>100/151</t>
  </si>
  <si>
    <t>Revaluation Reserve</t>
  </si>
  <si>
    <t>200/01</t>
  </si>
  <si>
    <t>Discount Account - REBATE (Trading A/c)</t>
  </si>
  <si>
    <t>2.1.1.100.100.000.100.000.00000.001</t>
  </si>
  <si>
    <t>Revenue - credit sales</t>
  </si>
  <si>
    <t>200/02</t>
  </si>
  <si>
    <t>Export Sales</t>
  </si>
  <si>
    <t>200/03</t>
  </si>
  <si>
    <t>Sales</t>
  </si>
  <si>
    <t>200/04</t>
  </si>
  <si>
    <t>Clinker Local Sales</t>
  </si>
  <si>
    <t>200/05</t>
  </si>
  <si>
    <t>Clinker Imports As Per Asycuda</t>
  </si>
  <si>
    <t>2.5.5.600.110.000.000.000.00000.000</t>
  </si>
  <si>
    <t>Expenses - cost of sales - Purchase</t>
  </si>
  <si>
    <t>200/06</t>
  </si>
  <si>
    <t>Clinker Purchase - Imports</t>
  </si>
  <si>
    <t>200/07</t>
  </si>
  <si>
    <t>Clinker Purchase - Imports From East Africa</t>
  </si>
  <si>
    <t>200/08</t>
  </si>
  <si>
    <t>Grinding Aid Imports As Per Asycuda</t>
  </si>
  <si>
    <t>200/09</t>
  </si>
  <si>
    <t>Grinding Aid Purchase</t>
  </si>
  <si>
    <t>200/10</t>
  </si>
  <si>
    <t>Gypsum Imports As Per Asycoda</t>
  </si>
  <si>
    <t>200/11</t>
  </si>
  <si>
    <t>Gypsum Purchase</t>
  </si>
  <si>
    <t>200/12</t>
  </si>
  <si>
    <t>Raw Material Not Received</t>
  </si>
  <si>
    <t>200/13</t>
  </si>
  <si>
    <t>Digital Tax Stamps Purchase</t>
  </si>
  <si>
    <t>200/14</t>
  </si>
  <si>
    <t>Grinding Aid Purchase - Local</t>
  </si>
  <si>
    <t>200/15</t>
  </si>
  <si>
    <t>Gypsum Purchase - Local</t>
  </si>
  <si>
    <t>200/16</t>
  </si>
  <si>
    <t>Lime Stone Purchase</t>
  </si>
  <si>
    <t>200/17</t>
  </si>
  <si>
    <t>Pozzolana Crushing</t>
  </si>
  <si>
    <t>200/18</t>
  </si>
  <si>
    <t>Pozzolana Purchase</t>
  </si>
  <si>
    <t>200/19</t>
  </si>
  <si>
    <t>PP Cement Bags Purchase</t>
  </si>
  <si>
    <t>200/20</t>
  </si>
  <si>
    <t>Opening Stcok PL RM</t>
  </si>
  <si>
    <t>200/21</t>
  </si>
  <si>
    <t>Opening Stcok PL WIP</t>
  </si>
  <si>
    <t>200/22</t>
  </si>
  <si>
    <t>Opening Stcok PL FG</t>
  </si>
  <si>
    <t>2.5.5.100.100.000.100.000.00000.001</t>
  </si>
  <si>
    <t>Expenses - cost of sales - Other cost of sales</t>
  </si>
  <si>
    <t>200/23</t>
  </si>
  <si>
    <t>Opening Stcok PL SP</t>
  </si>
  <si>
    <t>200/24</t>
  </si>
  <si>
    <t>Closing Stcok PL RM</t>
  </si>
  <si>
    <t>200/25</t>
  </si>
  <si>
    <t>Closing Stcok PL WIP</t>
  </si>
  <si>
    <t>200/26</t>
  </si>
  <si>
    <t>Closing Stcok PL FG</t>
  </si>
  <si>
    <t>200/27</t>
  </si>
  <si>
    <t>Closing Stcok PL SP</t>
  </si>
  <si>
    <t>200/28</t>
  </si>
  <si>
    <t>Grinding Media Balls</t>
  </si>
  <si>
    <t>2.5.5.690.100.000.130.000.00000.000</t>
  </si>
  <si>
    <t>200/29</t>
  </si>
  <si>
    <t>HFO Oil Dryer</t>
  </si>
  <si>
    <t>200/30</t>
  </si>
  <si>
    <t>Industrial Gases - Consumption</t>
  </si>
  <si>
    <t>200/31</t>
  </si>
  <si>
    <t>Oils &amp; Lubricants</t>
  </si>
  <si>
    <t>200/32</t>
  </si>
  <si>
    <t>Diesel Generator</t>
  </si>
  <si>
    <t>2.5.5.690.100.000.500.000.00000.000</t>
  </si>
  <si>
    <t>200/33</t>
  </si>
  <si>
    <t>Diesel for wheel loader</t>
  </si>
  <si>
    <t>200/34</t>
  </si>
  <si>
    <t>Electricity</t>
  </si>
  <si>
    <t>2.5.5.690.100.000.770.001.00000.000</t>
  </si>
  <si>
    <t>200/35</t>
  </si>
  <si>
    <t>Backhoe Maintanance</t>
  </si>
  <si>
    <t>2.5.5.690.100.000.580.000.00000.000</t>
  </si>
  <si>
    <t>200/36</t>
  </si>
  <si>
    <t>Generatro service and maintenance</t>
  </si>
  <si>
    <t>200/37</t>
  </si>
  <si>
    <t>Spares  and Maintanance</t>
  </si>
  <si>
    <t>200/38</t>
  </si>
  <si>
    <t>Wheel Loder - Maintanance</t>
  </si>
  <si>
    <t>200/39</t>
  </si>
  <si>
    <t>Electrical &amp; Motor Material</t>
  </si>
  <si>
    <t>2.5.5.690.100.000.380.000.00000.000</t>
  </si>
  <si>
    <t>200/40</t>
  </si>
  <si>
    <t>Hardware &amp; Other Material Expenses</t>
  </si>
  <si>
    <t>200/41</t>
  </si>
  <si>
    <t>Health and Safety Gear</t>
  </si>
  <si>
    <t>2.5.5.690.100.000.560.000.00000.000</t>
  </si>
  <si>
    <t>200/42</t>
  </si>
  <si>
    <t>Laboratory Expenses</t>
  </si>
  <si>
    <t>200/43</t>
  </si>
  <si>
    <t>Machine  Hire  - Expenses</t>
  </si>
  <si>
    <t>2.5.5.690.100.000.270.001.00000.000</t>
  </si>
  <si>
    <t>200/44</t>
  </si>
  <si>
    <t>SPARES IMPORT</t>
  </si>
  <si>
    <t>200/45</t>
  </si>
  <si>
    <t>Mechanical Materials</t>
  </si>
  <si>
    <t>200/46</t>
  </si>
  <si>
    <t>Motors &amp; Electrical Repairs</t>
  </si>
  <si>
    <t>200/47</t>
  </si>
  <si>
    <t>Operating Licences</t>
  </si>
  <si>
    <t>2.5.5.690.100.000.840.000.00000.000</t>
  </si>
  <si>
    <t>200/48</t>
  </si>
  <si>
    <t>Repairs &amp; Maintenance</t>
  </si>
  <si>
    <t>200/49</t>
  </si>
  <si>
    <t>Testing materials, fees &amp; charges</t>
  </si>
  <si>
    <t>200/50</t>
  </si>
  <si>
    <t>Water for Production</t>
  </si>
  <si>
    <t>200/51</t>
  </si>
  <si>
    <t>Alteration Fees</t>
  </si>
  <si>
    <t>200/52</t>
  </si>
  <si>
    <t>Clearing Agent Fee</t>
  </si>
  <si>
    <t>2.5.5.690.100.000.090.000.00000.000</t>
  </si>
  <si>
    <t>200/53</t>
  </si>
  <si>
    <t>Clearing Agent Fee - Clinker</t>
  </si>
  <si>
    <t>200/54</t>
  </si>
  <si>
    <t>Electricity Mining</t>
  </si>
  <si>
    <t>2.5.5.690.100.000.810.000.00000.000</t>
  </si>
  <si>
    <t>200/55</t>
  </si>
  <si>
    <t>FRIEGHT CIF</t>
  </si>
  <si>
    <t>2.5.5.690.100.000.700.000.00000.000</t>
  </si>
  <si>
    <t>200/56</t>
  </si>
  <si>
    <t>Mining  Expences</t>
  </si>
  <si>
    <t>200/57</t>
  </si>
  <si>
    <t>Mining Royalties</t>
  </si>
  <si>
    <t>200/58</t>
  </si>
  <si>
    <t>Storage Charges - Clinker</t>
  </si>
  <si>
    <t>200/59</t>
  </si>
  <si>
    <t>Demurage</t>
  </si>
  <si>
    <t>2.5.5.690.100.000.800.000.00000.000</t>
  </si>
  <si>
    <t>200/60</t>
  </si>
  <si>
    <t>Import Duty</t>
  </si>
  <si>
    <t>200/61</t>
  </si>
  <si>
    <t>Infrastructure Levy</t>
  </si>
  <si>
    <t>200/62</t>
  </si>
  <si>
    <t>Inland Freight, Clearing &amp; Forwarding Charges</t>
  </si>
  <si>
    <t>2.5.5.690.100.000.830.000.00000.000</t>
  </si>
  <si>
    <t>200/63</t>
  </si>
  <si>
    <t>Insurance  - Plant  &amp; Machinery</t>
  </si>
  <si>
    <t>200/64</t>
  </si>
  <si>
    <t>Local Excise Duty</t>
  </si>
  <si>
    <t>200/65</t>
  </si>
  <si>
    <t>Machinery Rental - Wheel Loder</t>
  </si>
  <si>
    <t>200/66</t>
  </si>
  <si>
    <t>Transportation - Materials</t>
  </si>
  <si>
    <t>200/67</t>
  </si>
  <si>
    <t>Weighbridge Expenses</t>
  </si>
  <si>
    <t>200/68</t>
  </si>
  <si>
    <t>Discount Received</t>
  </si>
  <si>
    <t>2.1.3.325.100.000.000.000.00000.001</t>
  </si>
  <si>
    <t>Revenue - other</t>
  </si>
  <si>
    <t>200/69</t>
  </si>
  <si>
    <t>Interest Income</t>
  </si>
  <si>
    <t>2.1.3.335.100.000.000.000.00000.001</t>
  </si>
  <si>
    <t>200/70</t>
  </si>
  <si>
    <t>OTHER INCOME</t>
  </si>
  <si>
    <t>2.1.3.340.100.000.000.000.00000.001</t>
  </si>
  <si>
    <t>200/71</t>
  </si>
  <si>
    <t>Food Expenses - Workers</t>
  </si>
  <si>
    <t>2.5.6.510.100.000.100.140.00000.000</t>
  </si>
  <si>
    <t>Expenses - other - Other expenses</t>
  </si>
  <si>
    <t>200/72</t>
  </si>
  <si>
    <t>Medical Expences - Covid</t>
  </si>
  <si>
    <t>2.5.6.510.100.000.100.130.00000.000</t>
  </si>
  <si>
    <t>200/73</t>
  </si>
  <si>
    <t>Medical expenses</t>
  </si>
  <si>
    <t>200/74</t>
  </si>
  <si>
    <t>NSSF Employer Contribution</t>
  </si>
  <si>
    <t>2.5.6.510.100.000.100.110.00000.000</t>
  </si>
  <si>
    <t>200/75</t>
  </si>
  <si>
    <t>Salary &amp; Wages</t>
  </si>
  <si>
    <t>2.5.6.510.100.000.100.100.00000.000</t>
  </si>
  <si>
    <t>200/76</t>
  </si>
  <si>
    <t>Staff Welfare</t>
  </si>
  <si>
    <t>200/77</t>
  </si>
  <si>
    <t>Staff Welfare - Bonus</t>
  </si>
  <si>
    <t>200/78</t>
  </si>
  <si>
    <t>Advertisement</t>
  </si>
  <si>
    <t>2.5.6.500.100.000.020.000.00000.000</t>
  </si>
  <si>
    <t>200/79</t>
  </si>
  <si>
    <t>Goods demage</t>
  </si>
  <si>
    <t>2.5.6.500.100.000.070.000.00000.000</t>
  </si>
  <si>
    <t>200/80</t>
  </si>
  <si>
    <t>Audit Fee</t>
  </si>
  <si>
    <t>2.5.6.500.100.000.060.001.00000.000</t>
  </si>
  <si>
    <t>200/81</t>
  </si>
  <si>
    <t>Corporate Social Responsibility</t>
  </si>
  <si>
    <t>2.5.6.500.100.000.870.000.00000.000</t>
  </si>
  <si>
    <t>200/82</t>
  </si>
  <si>
    <t>Dedicated Internet</t>
  </si>
  <si>
    <t>2.5.6.500.100.000.690.000.00000.000</t>
  </si>
  <si>
    <t>200/83</t>
  </si>
  <si>
    <t>Electricity - Staff</t>
  </si>
  <si>
    <t>200/84</t>
  </si>
  <si>
    <t>Hotel, Boarding &amp; Lodging Expenses</t>
  </si>
  <si>
    <t>2.5.6.500.100.000.880.000.00000.000</t>
  </si>
  <si>
    <t>200/85</t>
  </si>
  <si>
    <t>Legal Expenses</t>
  </si>
  <si>
    <t>2.5.6.500.100.000.120.001.00000.000</t>
  </si>
  <si>
    <t>200/86</t>
  </si>
  <si>
    <t>Legal Expenses - Sales</t>
  </si>
  <si>
    <t>200/87</t>
  </si>
  <si>
    <t>Office Items &amp; Maintenance Expenses</t>
  </si>
  <si>
    <t>2.5.6.500.100.000.850.000.00000.000</t>
  </si>
  <si>
    <t>200/88</t>
  </si>
  <si>
    <t>Penalty</t>
  </si>
  <si>
    <t>200/89</t>
  </si>
  <si>
    <t>Printing &amp; Stationery</t>
  </si>
  <si>
    <t>2.5.6.500.100.000.540.000.00000.000</t>
  </si>
  <si>
    <t>200/90</t>
  </si>
  <si>
    <t>Staff Welfare - Provision and Food Items</t>
  </si>
  <si>
    <t>200/91</t>
  </si>
  <si>
    <t>Staff Welfare - Staff Accomadation</t>
  </si>
  <si>
    <t>200/92</t>
  </si>
  <si>
    <t>Telephone &amp; Mobile Expenses</t>
  </si>
  <si>
    <t>200/93</t>
  </si>
  <si>
    <t>Transport &amp; Convenyance</t>
  </si>
  <si>
    <t>2.5.6.500.100.000.700.000.00000.000</t>
  </si>
  <si>
    <t>200/94</t>
  </si>
  <si>
    <t>Travelling Expenses</t>
  </si>
  <si>
    <t>2.5.6.500.100.000.720.000.00000.000</t>
  </si>
  <si>
    <t>200/95</t>
  </si>
  <si>
    <t>Visas &amp; Immigaration Expenses</t>
  </si>
  <si>
    <t>2.5.6.510.100.000.100.120.00000.000</t>
  </si>
  <si>
    <t>200/96</t>
  </si>
  <si>
    <t>Business Promotion</t>
  </si>
  <si>
    <t>2.5.6.500.100.000.550.000.00000.000</t>
  </si>
  <si>
    <t>200/97</t>
  </si>
  <si>
    <t>Export Processing Fees</t>
  </si>
  <si>
    <t>2.5.6.500.100.000.840.000.00000.000</t>
  </si>
  <si>
    <t>200/98</t>
  </si>
  <si>
    <t>Loading Charges</t>
  </si>
  <si>
    <t>2.5.6.500.100.000.820.000.00000.000</t>
  </si>
  <si>
    <t>200/99</t>
  </si>
  <si>
    <t>Marketing Expenses</t>
  </si>
  <si>
    <t>2.5.6.500.100.000.830.000.00000.000</t>
  </si>
  <si>
    <t>200/100</t>
  </si>
  <si>
    <t>Transport Cement Sales</t>
  </si>
  <si>
    <t>200/101</t>
  </si>
  <si>
    <t>Parking Fee</t>
  </si>
  <si>
    <t>2.5.6.500.100.000.470.000.00000.000</t>
  </si>
  <si>
    <t>200/102</t>
  </si>
  <si>
    <t>Kampala Office Expenses</t>
  </si>
  <si>
    <t>200/103</t>
  </si>
  <si>
    <t>Kampala Office Rent</t>
  </si>
  <si>
    <t>200/104</t>
  </si>
  <si>
    <t>Vehicle Fuel Exp</t>
  </si>
  <si>
    <t>200/105</t>
  </si>
  <si>
    <t>Vehicle Maintenance</t>
  </si>
  <si>
    <t>200/106</t>
  </si>
  <si>
    <t>Vehicle - Other Expences</t>
  </si>
  <si>
    <t>200/107</t>
  </si>
  <si>
    <t>Vehicle permit expenses</t>
  </si>
  <si>
    <t>200/108</t>
  </si>
  <si>
    <t>Subscription Fee</t>
  </si>
  <si>
    <t>200/109</t>
  </si>
  <si>
    <t>Consulting Expences</t>
  </si>
  <si>
    <t>2.5.6.500.100.000.120.002.00000.000</t>
  </si>
  <si>
    <t>200/110</t>
  </si>
  <si>
    <t>Refreshments</t>
  </si>
  <si>
    <t>200/111</t>
  </si>
  <si>
    <t>Round Off</t>
  </si>
  <si>
    <t>2.5.6.500.100.000.890.000.00000.000</t>
  </si>
  <si>
    <t>200/112</t>
  </si>
  <si>
    <t>Computer &amp; Printer Maintenance</t>
  </si>
  <si>
    <t>2.5.6.500.100.000.110.000.00000.000</t>
  </si>
  <si>
    <t>200/113</t>
  </si>
  <si>
    <t>Depreciation</t>
  </si>
  <si>
    <t>2.5.6.520.100.100.100.100.00100.000</t>
  </si>
  <si>
    <t>Expenses - other - Amortization</t>
  </si>
  <si>
    <t>200/114</t>
  </si>
  <si>
    <t>Deprication - Administrative Items</t>
  </si>
  <si>
    <t>2.5.6.520.100.100.800.100.00100.000</t>
  </si>
  <si>
    <t>200/115</t>
  </si>
  <si>
    <t>Discount and rebate</t>
  </si>
  <si>
    <t>2.5.6.500.100.000.180.000.00000.000</t>
  </si>
  <si>
    <t>200/116</t>
  </si>
  <si>
    <t>Hotel Accomdation - Staff</t>
  </si>
  <si>
    <t>200/117</t>
  </si>
  <si>
    <t>Other Expenses</t>
  </si>
  <si>
    <t>200/118</t>
  </si>
  <si>
    <t>Plumbing Materials and Charges</t>
  </si>
  <si>
    <t>200/119</t>
  </si>
  <si>
    <t>Rent (House for Staff Accomdation)</t>
  </si>
  <si>
    <t>2.5.6.500.100.000.800.000.00000.000</t>
  </si>
  <si>
    <t>200/120</t>
  </si>
  <si>
    <t>Security Services</t>
  </si>
  <si>
    <t>2.5.6.500.100.000.640.000.00000.000</t>
  </si>
  <si>
    <t>200/121</t>
  </si>
  <si>
    <t>Rates and Taxes</t>
  </si>
  <si>
    <t>2.5.6.500.100.000.810.000.00000.000</t>
  </si>
  <si>
    <t>200/122</t>
  </si>
  <si>
    <t>Bank Charges</t>
  </si>
  <si>
    <t>2.5.6.530.100.000.100.000.00000.000</t>
  </si>
  <si>
    <t>Expenses - other - Interest</t>
  </si>
  <si>
    <t>200/123</t>
  </si>
  <si>
    <t>Realised foreign exchange (Gain) / Loss</t>
  </si>
  <si>
    <t>2.5.6.530.100.000.140.000.00000.000</t>
  </si>
  <si>
    <t>200/124</t>
  </si>
  <si>
    <t>Un-Realised Foreign Exchange Loss / (Gain)</t>
  </si>
  <si>
    <t>2.5.6.530.100.000.170.000.00000.000</t>
  </si>
  <si>
    <t>200/125</t>
  </si>
  <si>
    <t>Insurance</t>
  </si>
  <si>
    <t>2.5.6.530.100.000.130.000.00000.000</t>
  </si>
  <si>
    <t>200/126</t>
  </si>
  <si>
    <t>Insurance workmen compensation</t>
  </si>
  <si>
    <t>200/127</t>
  </si>
  <si>
    <t>Defered Tax</t>
  </si>
  <si>
    <t>2.9.0.900.100.000.200.001.00000.000</t>
  </si>
  <si>
    <t>Expenses - other - Income tax expense</t>
  </si>
  <si>
    <t>A/c No</t>
  </si>
  <si>
    <t>Security Deposit for Staff Accomdation $</t>
  </si>
  <si>
    <t>Bank of Baroda USD $</t>
  </si>
  <si>
    <t>DTB BANK - USD ACCOUNT $</t>
  </si>
  <si>
    <t>EQUITY BANK - USD $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</si>
</sst>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top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ally TB"/>
    </sheetNames>
    <sheetDataSet>
      <sheetData sheetId="0"/>
      <sheetData sheetId="1">
        <row r="8">
          <cell r="A8" t="str">
            <v>Retained Earnings</v>
          </cell>
          <cell r="B8">
            <v>2751061625.3299999</v>
          </cell>
          <cell r="D8">
            <v>2751061625</v>
          </cell>
        </row>
        <row r="9">
          <cell r="A9" t="str">
            <v>Revaluation Reserve</v>
          </cell>
          <cell r="C9">
            <v>745807699</v>
          </cell>
          <cell r="D9">
            <v>-745807699</v>
          </cell>
        </row>
        <row r="10">
          <cell r="A10" t="str">
            <v>Share Capital</v>
          </cell>
          <cell r="C10">
            <v>100000000</v>
          </cell>
          <cell r="D10">
            <v>-100000000</v>
          </cell>
        </row>
        <row r="11">
          <cell r="A11" t="str">
            <v>Global Commodity Ventures FZC - USD $</v>
          </cell>
          <cell r="C11">
            <v>17094439025.309999</v>
          </cell>
          <cell r="D11">
            <v>-17094439025</v>
          </cell>
        </row>
        <row r="12">
          <cell r="A12" t="str">
            <v>Global Commodity Ventures FZC - USD Short Term Loan $</v>
          </cell>
          <cell r="C12">
            <v>7968724621.4200001</v>
          </cell>
          <cell r="D12">
            <v>-7968724621</v>
          </cell>
        </row>
        <row r="13">
          <cell r="A13" t="str">
            <v>Global Commodity Ventures PZC - Expansion Project $</v>
          </cell>
          <cell r="C13">
            <v>26429614270</v>
          </cell>
          <cell r="D13">
            <v>-26429614270</v>
          </cell>
        </row>
        <row r="14">
          <cell r="A14" t="str">
            <v>HIMA LC DISCOUNT</v>
          </cell>
          <cell r="C14">
            <v>1146210493.1099999</v>
          </cell>
          <cell r="D14">
            <v>-1146210493</v>
          </cell>
        </row>
        <row r="15">
          <cell r="A15" t="str">
            <v>VAT</v>
          </cell>
          <cell r="B15">
            <v>432510362</v>
          </cell>
          <cell r="C15">
            <v>46793028.920000002</v>
          </cell>
          <cell r="D15">
            <v>385717333</v>
          </cell>
        </row>
        <row r="16">
          <cell r="A16" t="str">
            <v>Deffered Tax (Asset)</v>
          </cell>
          <cell r="B16">
            <v>4225523331</v>
          </cell>
          <cell r="D16">
            <v>4225523331</v>
          </cell>
        </row>
        <row r="17">
          <cell r="A17" t="str">
            <v>Local Excise Duty Payable</v>
          </cell>
          <cell r="C17">
            <v>53923993</v>
          </cell>
          <cell r="D17">
            <v>-53923993</v>
          </cell>
        </row>
        <row r="18">
          <cell r="A18" t="str">
            <v>National Social Security Fund</v>
          </cell>
          <cell r="C18">
            <v>14059465</v>
          </cell>
          <cell r="D18">
            <v>-14059465</v>
          </cell>
        </row>
        <row r="19">
          <cell r="A19" t="str">
            <v>PAYE TAX</v>
          </cell>
          <cell r="C19">
            <v>20826959</v>
          </cell>
          <cell r="D19">
            <v>-20826959</v>
          </cell>
        </row>
        <row r="20">
          <cell r="A20" t="str">
            <v>PROVISIONAL INCOME TAX</v>
          </cell>
          <cell r="B20">
            <v>25000000</v>
          </cell>
          <cell r="D20">
            <v>25000000</v>
          </cell>
        </row>
        <row r="21">
          <cell r="A21" t="str">
            <v>URA</v>
          </cell>
          <cell r="C21">
            <v>119482500</v>
          </cell>
          <cell r="D21">
            <v>-119482500</v>
          </cell>
        </row>
        <row r="22">
          <cell r="A22" t="str">
            <v>Withholding Tax</v>
          </cell>
          <cell r="B22">
            <v>10741742</v>
          </cell>
          <cell r="D22">
            <v>10741742</v>
          </cell>
        </row>
        <row r="23">
          <cell r="A23" t="str">
            <v>With Holding Tax - Deducted</v>
          </cell>
          <cell r="C23">
            <v>5327599</v>
          </cell>
          <cell r="D23">
            <v>-5327599</v>
          </cell>
        </row>
        <row r="24">
          <cell r="A24" t="str">
            <v>Audit Fee Payable</v>
          </cell>
          <cell r="C24">
            <v>27527025</v>
          </cell>
          <cell r="D24">
            <v>-27527025</v>
          </cell>
        </row>
        <row r="25">
          <cell r="A25" t="str">
            <v>Mining Royalty Payable</v>
          </cell>
          <cell r="C25">
            <v>7863800</v>
          </cell>
          <cell r="D25">
            <v>-7863800</v>
          </cell>
        </row>
        <row r="26">
          <cell r="A26" t="str">
            <v>Salaries Payable</v>
          </cell>
          <cell r="C26">
            <v>16319800</v>
          </cell>
          <cell r="D26">
            <v>-16319800</v>
          </cell>
        </row>
        <row r="27">
          <cell r="A27" t="str">
            <v>Sundry Creditors</v>
          </cell>
          <cell r="B27">
            <v>875290291.94000006</v>
          </cell>
          <cell r="C27">
            <v>22020555215.950001</v>
          </cell>
          <cell r="D27">
            <v>-21145264924</v>
          </cell>
        </row>
        <row r="28">
          <cell r="A28" t="str">
            <v>Expansion Project</v>
          </cell>
          <cell r="B28">
            <v>32777663566.400002</v>
          </cell>
          <cell r="C28">
            <v>1069345871.6900001</v>
          </cell>
          <cell r="D28">
            <v>31708317695</v>
          </cell>
        </row>
        <row r="29">
          <cell r="A29" t="str">
            <v>Deprciation Block for Industrial  Building</v>
          </cell>
          <cell r="C29">
            <v>1882008812.5599999</v>
          </cell>
          <cell r="D29">
            <v>-1882008813</v>
          </cell>
        </row>
        <row r="30">
          <cell r="A30" t="str">
            <v>Depreciation Block for Computer  &amp; Printer</v>
          </cell>
          <cell r="C30">
            <v>104551808.78</v>
          </cell>
          <cell r="D30">
            <v>-104551809</v>
          </cell>
        </row>
        <row r="31">
          <cell r="A31" t="str">
            <v>Depreciation Block for Furnitue  &amp; Fixtures</v>
          </cell>
          <cell r="C31">
            <v>104564699.44</v>
          </cell>
          <cell r="D31">
            <v>-104564699</v>
          </cell>
        </row>
        <row r="32">
          <cell r="A32" t="str">
            <v>Depreciation Block for Plant  &amp; Machinery</v>
          </cell>
          <cell r="C32">
            <v>6278360132.1599998</v>
          </cell>
          <cell r="D32">
            <v>-6278360132</v>
          </cell>
        </row>
        <row r="33">
          <cell r="A33" t="str">
            <v>Depreciation Block for Vehicles</v>
          </cell>
          <cell r="C33">
            <v>435464957.41000003</v>
          </cell>
          <cell r="D33">
            <v>-435464957</v>
          </cell>
        </row>
        <row r="34">
          <cell r="A34" t="str">
            <v>Aggregate &amp; Murram</v>
          </cell>
          <cell r="B34">
            <v>204332190</v>
          </cell>
          <cell r="D34">
            <v>204332190</v>
          </cell>
        </row>
        <row r="35">
          <cell r="A35" t="str">
            <v>Approcah Road Construction Work</v>
          </cell>
          <cell r="B35">
            <v>95763233.900000006</v>
          </cell>
          <cell r="D35">
            <v>95763234</v>
          </cell>
        </row>
        <row r="36">
          <cell r="A36" t="str">
            <v>Building &amp; Construction</v>
          </cell>
          <cell r="B36">
            <v>5298228597.5</v>
          </cell>
          <cell r="D36">
            <v>5298228598</v>
          </cell>
        </row>
        <row r="37">
          <cell r="A37" t="str">
            <v>Construction Material</v>
          </cell>
          <cell r="B37">
            <v>95084480</v>
          </cell>
          <cell r="D37">
            <v>95084480</v>
          </cell>
        </row>
        <row r="38">
          <cell r="A38" t="str">
            <v>Dryer Shed</v>
          </cell>
          <cell r="B38">
            <v>1517396203.8900001</v>
          </cell>
          <cell r="D38">
            <v>1517396204</v>
          </cell>
        </row>
        <row r="39">
          <cell r="A39" t="str">
            <v>Electrical &amp; Mechanical Room</v>
          </cell>
          <cell r="B39">
            <v>320792353.98000002</v>
          </cell>
          <cell r="D39">
            <v>320792354</v>
          </cell>
        </row>
        <row r="40">
          <cell r="A40" t="str">
            <v>Hardware &amp; Other Materials</v>
          </cell>
          <cell r="B40">
            <v>127782991.78</v>
          </cell>
          <cell r="D40">
            <v>127782992</v>
          </cell>
        </row>
        <row r="41">
          <cell r="A41" t="str">
            <v>Land Scaping</v>
          </cell>
          <cell r="B41">
            <v>14438000</v>
          </cell>
          <cell r="D41">
            <v>14438000</v>
          </cell>
        </row>
        <row r="42">
          <cell r="A42" t="str">
            <v>Machinery Hire</v>
          </cell>
          <cell r="B42">
            <v>40155000</v>
          </cell>
          <cell r="D42">
            <v>40155000</v>
          </cell>
        </row>
        <row r="43">
          <cell r="A43" t="str">
            <v>Pozzolona Shed</v>
          </cell>
          <cell r="B43">
            <v>2321118609.9899998</v>
          </cell>
          <cell r="D43">
            <v>2321118610</v>
          </cell>
        </row>
        <row r="44">
          <cell r="A44" t="str">
            <v>PP BAG Room</v>
          </cell>
          <cell r="B44">
            <v>21327906.789999999</v>
          </cell>
          <cell r="D44">
            <v>21327907</v>
          </cell>
        </row>
        <row r="45">
          <cell r="A45" t="str">
            <v>Project Material</v>
          </cell>
          <cell r="B45">
            <v>234807978.40000001</v>
          </cell>
          <cell r="D45">
            <v>234807978</v>
          </cell>
        </row>
        <row r="46">
          <cell r="A46" t="str">
            <v>Waiting Shade</v>
          </cell>
          <cell r="B46">
            <v>13732978.68</v>
          </cell>
          <cell r="D46">
            <v>13732979</v>
          </cell>
        </row>
        <row r="47">
          <cell r="A47" t="str">
            <v>CC TV - FACTORY</v>
          </cell>
          <cell r="B47">
            <v>15110237.77</v>
          </cell>
          <cell r="D47">
            <v>15110238</v>
          </cell>
        </row>
        <row r="48">
          <cell r="A48" t="str">
            <v>Computers, Printers &amp; Accessories</v>
          </cell>
          <cell r="B48">
            <v>110748786.95999999</v>
          </cell>
          <cell r="D48">
            <v>110748787</v>
          </cell>
        </row>
        <row r="49">
          <cell r="A49" t="str">
            <v>Software</v>
          </cell>
          <cell r="B49">
            <v>34475714.259999998</v>
          </cell>
          <cell r="D49">
            <v>34475714</v>
          </cell>
        </row>
        <row r="50">
          <cell r="A50" t="str">
            <v>Furniture &amp; Fitting - Kampala Office</v>
          </cell>
          <cell r="B50">
            <v>17469491.530000001</v>
          </cell>
          <cell r="D50">
            <v>17469492</v>
          </cell>
        </row>
        <row r="51">
          <cell r="A51" t="str">
            <v>Furniture &amp; Fittings</v>
          </cell>
          <cell r="B51">
            <v>188347115.91</v>
          </cell>
          <cell r="D51">
            <v>188347116</v>
          </cell>
        </row>
        <row r="52">
          <cell r="A52" t="str">
            <v>Land - Jami</v>
          </cell>
          <cell r="B52">
            <v>26460000</v>
          </cell>
          <cell r="D52">
            <v>26460000</v>
          </cell>
        </row>
        <row r="53">
          <cell r="A53" t="str">
            <v>LAND Kamonkoli ( Arafath)</v>
          </cell>
          <cell r="B53">
            <v>100000000</v>
          </cell>
          <cell r="D53">
            <v>100000000</v>
          </cell>
        </row>
        <row r="54">
          <cell r="A54" t="str">
            <v>Land - Lugazi ( Cc Shandran)</v>
          </cell>
          <cell r="B54">
            <v>85000000</v>
          </cell>
          <cell r="D54">
            <v>85000000</v>
          </cell>
        </row>
        <row r="55">
          <cell r="A55" t="str">
            <v>Land - Mining</v>
          </cell>
          <cell r="B55">
            <v>273500000</v>
          </cell>
          <cell r="D55">
            <v>273500000</v>
          </cell>
        </row>
        <row r="56">
          <cell r="A56" t="str">
            <v>Leasehold Land - Bulambali Mine</v>
          </cell>
          <cell r="B56">
            <v>200000000</v>
          </cell>
          <cell r="D56">
            <v>200000000</v>
          </cell>
        </row>
        <row r="57">
          <cell r="A57" t="str">
            <v>Leasehold Land - Kamankoli Factory</v>
          </cell>
          <cell r="B57">
            <v>840000000</v>
          </cell>
          <cell r="D57">
            <v>840000000</v>
          </cell>
        </row>
        <row r="58">
          <cell r="A58" t="str">
            <v>Air slide</v>
          </cell>
          <cell r="B58">
            <v>46342708</v>
          </cell>
          <cell r="D58">
            <v>46342708</v>
          </cell>
        </row>
        <row r="59">
          <cell r="A59" t="str">
            <v>Architechural, Structural &amp; Mechanical plans</v>
          </cell>
          <cell r="B59">
            <v>8156570</v>
          </cell>
          <cell r="D59">
            <v>8156570</v>
          </cell>
        </row>
        <row r="60">
          <cell r="A60" t="str">
            <v>Automatic Cement Compression Machine - Lab</v>
          </cell>
          <cell r="B60">
            <v>45497535.43</v>
          </cell>
          <cell r="D60">
            <v>45497535</v>
          </cell>
        </row>
        <row r="61">
          <cell r="A61" t="str">
            <v>Backhoe Loader(Tractor Mounted)</v>
          </cell>
          <cell r="B61">
            <v>104692000</v>
          </cell>
          <cell r="D61">
            <v>104692000</v>
          </cell>
        </row>
        <row r="62">
          <cell r="A62" t="str">
            <v>BAG LOADING CHUTE</v>
          </cell>
          <cell r="B62">
            <v>53841600</v>
          </cell>
          <cell r="D62">
            <v>53841600</v>
          </cell>
        </row>
        <row r="63">
          <cell r="A63" t="str">
            <v>Ball mill</v>
          </cell>
          <cell r="B63">
            <v>2104344449.28</v>
          </cell>
          <cell r="D63">
            <v>2104344449</v>
          </cell>
        </row>
        <row r="64">
          <cell r="A64" t="str">
            <v>BELT CONVEYOR</v>
          </cell>
          <cell r="B64">
            <v>115535100</v>
          </cell>
          <cell r="D64">
            <v>115535100</v>
          </cell>
        </row>
        <row r="65">
          <cell r="A65" t="str">
            <v>Belt Feeder</v>
          </cell>
          <cell r="B65">
            <v>31407600</v>
          </cell>
          <cell r="D65">
            <v>31407600</v>
          </cell>
        </row>
        <row r="66">
          <cell r="A66" t="str">
            <v>Cement Storage Silo (COMPLETE) SHIPPED</v>
          </cell>
          <cell r="B66">
            <v>306075016.5</v>
          </cell>
          <cell r="D66">
            <v>306075017</v>
          </cell>
        </row>
        <row r="67">
          <cell r="A67" t="str">
            <v>Chinese diesel engine 6HPS</v>
          </cell>
          <cell r="B67">
            <v>2200000</v>
          </cell>
          <cell r="D67">
            <v>2200000</v>
          </cell>
        </row>
        <row r="68">
          <cell r="A68" t="str">
            <v>COFI Ignition Transformer TRG 1035/6</v>
          </cell>
          <cell r="B68">
            <v>5458630.04</v>
          </cell>
          <cell r="D68">
            <v>5458630</v>
          </cell>
        </row>
        <row r="69">
          <cell r="A69" t="str">
            <v>Compressor</v>
          </cell>
          <cell r="B69">
            <v>34398800</v>
          </cell>
          <cell r="D69">
            <v>34398800</v>
          </cell>
        </row>
        <row r="70">
          <cell r="A70" t="str">
            <v>COOLING TOWER - HAG</v>
          </cell>
          <cell r="B70">
            <v>116884674</v>
          </cell>
          <cell r="D70">
            <v>116884674</v>
          </cell>
        </row>
        <row r="71">
          <cell r="A71" t="str">
            <v>Double Front Panel</v>
          </cell>
          <cell r="B71">
            <v>195464238.19999999</v>
          </cell>
          <cell r="D71">
            <v>195464238</v>
          </cell>
        </row>
        <row r="72">
          <cell r="A72" t="str">
            <v>DUST COLLECTION UNIT</v>
          </cell>
          <cell r="B72">
            <v>157038000</v>
          </cell>
          <cell r="D72">
            <v>157038000</v>
          </cell>
        </row>
        <row r="73">
          <cell r="A73" t="str">
            <v xml:space="preserve">Electric Transmisson line on Site_x000D_
</v>
          </cell>
          <cell r="B73">
            <v>261730000</v>
          </cell>
          <cell r="D73">
            <v>261730000</v>
          </cell>
        </row>
        <row r="74">
          <cell r="A74" t="str">
            <v>Elevator (Cement Silo Feeder)</v>
          </cell>
          <cell r="B74">
            <v>80014600</v>
          </cell>
          <cell r="D74">
            <v>80014600</v>
          </cell>
        </row>
        <row r="75">
          <cell r="A75" t="str">
            <v>ESSENTIAL ITEMS</v>
          </cell>
          <cell r="B75">
            <v>927846136.27999997</v>
          </cell>
          <cell r="D75">
            <v>927846136</v>
          </cell>
        </row>
        <row r="76">
          <cell r="A76" t="str">
            <v>Feed Hopper (COMPLETE)</v>
          </cell>
          <cell r="B76">
            <v>36358001.960000001</v>
          </cell>
          <cell r="D76">
            <v>36358002</v>
          </cell>
        </row>
        <row r="77">
          <cell r="A77" t="str">
            <v>Filter Bag</v>
          </cell>
          <cell r="B77">
            <v>62571076.259999998</v>
          </cell>
          <cell r="D77">
            <v>62571076</v>
          </cell>
        </row>
        <row r="78">
          <cell r="A78" t="str">
            <v>FUEL TANK HFO</v>
          </cell>
          <cell r="B78">
            <v>17170095.260000002</v>
          </cell>
          <cell r="D78">
            <v>17170095</v>
          </cell>
        </row>
        <row r="79">
          <cell r="A79" t="str">
            <v>Girth Gear and Pinion Shaft for 15TPH</v>
          </cell>
          <cell r="B79">
            <v>128546820</v>
          </cell>
          <cell r="D79">
            <v>128546820</v>
          </cell>
        </row>
        <row r="80">
          <cell r="A80" t="str">
            <v>GRINDING MEDIA</v>
          </cell>
          <cell r="B80">
            <v>486070000</v>
          </cell>
          <cell r="D80">
            <v>486070000</v>
          </cell>
        </row>
        <row r="81">
          <cell r="A81" t="str">
            <v>GROUTING HOPPER</v>
          </cell>
          <cell r="B81">
            <v>290930587.60000002</v>
          </cell>
          <cell r="D81">
            <v>290930588</v>
          </cell>
        </row>
        <row r="82">
          <cell r="A82" t="str">
            <v>HELICAL GEAR BOX (COMPLETE ) SHIPPED</v>
          </cell>
          <cell r="B82">
            <v>211470011.40000001</v>
          </cell>
          <cell r="D82">
            <v>211470011</v>
          </cell>
        </row>
        <row r="83">
          <cell r="A83" t="str">
            <v>HFO BURNER</v>
          </cell>
          <cell r="B83">
            <v>370967643.60000002</v>
          </cell>
          <cell r="D83">
            <v>370967644</v>
          </cell>
        </row>
        <row r="84">
          <cell r="A84" t="str">
            <v>HOT AIR GENERATOR</v>
          </cell>
          <cell r="B84">
            <v>352764104.20999998</v>
          </cell>
          <cell r="D84">
            <v>352764104</v>
          </cell>
        </row>
        <row r="85">
          <cell r="A85" t="str">
            <v>HT Motor</v>
          </cell>
          <cell r="B85">
            <v>178558370.41999999</v>
          </cell>
          <cell r="D85">
            <v>178558370</v>
          </cell>
        </row>
        <row r="86">
          <cell r="A86" t="str">
            <v>IMPACTOR (COMPLETE)</v>
          </cell>
          <cell r="B86">
            <v>121688006.56</v>
          </cell>
          <cell r="D86">
            <v>121688007</v>
          </cell>
        </row>
        <row r="87">
          <cell r="A87" t="str">
            <v>Industrial Gases</v>
          </cell>
          <cell r="B87">
            <v>3709000</v>
          </cell>
          <cell r="D87">
            <v>3709000</v>
          </cell>
        </row>
        <row r="88">
          <cell r="A88" t="str">
            <v>Laboratory &amp; Weighbridge</v>
          </cell>
          <cell r="B88">
            <v>918148415.27999997</v>
          </cell>
          <cell r="D88">
            <v>918148415</v>
          </cell>
        </row>
        <row r="89">
          <cell r="A89" t="str">
            <v>Liquid Starter</v>
          </cell>
          <cell r="B89">
            <v>53841600</v>
          </cell>
          <cell r="D89">
            <v>53841600</v>
          </cell>
        </row>
        <row r="90">
          <cell r="A90" t="str">
            <v>Mill Diaphragm Liners</v>
          </cell>
          <cell r="B90">
            <v>494061909.76999998</v>
          </cell>
          <cell r="D90">
            <v>494061910</v>
          </cell>
        </row>
        <row r="91">
          <cell r="A91" t="str">
            <v>MILL DISCHARGE CHUTE</v>
          </cell>
          <cell r="B91">
            <v>7791000.4199999999</v>
          </cell>
          <cell r="D91">
            <v>7791000</v>
          </cell>
        </row>
        <row r="92">
          <cell r="A92" t="str">
            <v>Mill Dust collector</v>
          </cell>
          <cell r="B92">
            <v>80762400</v>
          </cell>
          <cell r="D92">
            <v>80762400</v>
          </cell>
        </row>
        <row r="93">
          <cell r="A93" t="str">
            <v>Over Head Line Transformer</v>
          </cell>
          <cell r="B93">
            <v>238331792.37</v>
          </cell>
          <cell r="D93">
            <v>238331792</v>
          </cell>
        </row>
        <row r="94">
          <cell r="A94" t="str">
            <v>Packing machine</v>
          </cell>
          <cell r="B94">
            <v>164516000</v>
          </cell>
          <cell r="D94">
            <v>164516000</v>
          </cell>
        </row>
        <row r="95">
          <cell r="A95" t="str">
            <v>Pannels &amp; transformer</v>
          </cell>
          <cell r="B95">
            <v>157483907.03</v>
          </cell>
          <cell r="D95">
            <v>157483907</v>
          </cell>
        </row>
        <row r="96">
          <cell r="A96" t="str">
            <v>Plant &amp; Machinery</v>
          </cell>
          <cell r="B96">
            <v>1810896756.79</v>
          </cell>
          <cell r="D96">
            <v>1810896757</v>
          </cell>
        </row>
        <row r="97">
          <cell r="A97" t="str">
            <v>Plant  &amp; Other Equipment</v>
          </cell>
          <cell r="B97">
            <v>1870644859.6800001</v>
          </cell>
          <cell r="D97">
            <v>1870644860</v>
          </cell>
        </row>
        <row r="98">
          <cell r="A98" t="str">
            <v>RO PURIFIER</v>
          </cell>
          <cell r="B98">
            <v>6164500</v>
          </cell>
          <cell r="D98">
            <v>6164500</v>
          </cell>
        </row>
        <row r="99">
          <cell r="A99" t="str">
            <v>ROTARY SCREEN SEPARATOR</v>
          </cell>
          <cell r="B99">
            <v>34024900</v>
          </cell>
          <cell r="D99">
            <v>34024900</v>
          </cell>
        </row>
        <row r="100">
          <cell r="A100" t="str">
            <v>Rotatory Dryer</v>
          </cell>
          <cell r="B100">
            <v>1630401659.3499999</v>
          </cell>
          <cell r="D100">
            <v>1630401659</v>
          </cell>
        </row>
        <row r="101">
          <cell r="A101" t="str">
            <v>Slip-Ring Motor</v>
          </cell>
          <cell r="B101">
            <v>220601000</v>
          </cell>
          <cell r="D101">
            <v>220601000</v>
          </cell>
        </row>
        <row r="102">
          <cell r="A102" t="str">
            <v>SPELEGE HOPPER</v>
          </cell>
          <cell r="B102">
            <v>26920800</v>
          </cell>
          <cell r="D102">
            <v>26920800</v>
          </cell>
        </row>
        <row r="103">
          <cell r="A103" t="str">
            <v>TRANSFORMER'S HT LOAD1200KW,</v>
          </cell>
          <cell r="B103">
            <v>64254715</v>
          </cell>
          <cell r="D103">
            <v>64254715</v>
          </cell>
        </row>
        <row r="104">
          <cell r="A104" t="str">
            <v>Transformer 315 Kva/33kv/433k</v>
          </cell>
          <cell r="B104">
            <v>168837377.63999999</v>
          </cell>
          <cell r="D104">
            <v>168837378</v>
          </cell>
        </row>
        <row r="105">
          <cell r="A105" t="str">
            <v>Transformer IEC 61869 Ratio 160/5-5A</v>
          </cell>
          <cell r="B105">
            <v>25798315.699999999</v>
          </cell>
          <cell r="D105">
            <v>25798316</v>
          </cell>
        </row>
        <row r="106">
          <cell r="A106" t="str">
            <v>Weight Belt</v>
          </cell>
          <cell r="B106">
            <v>171994000</v>
          </cell>
          <cell r="D106">
            <v>171994000</v>
          </cell>
        </row>
        <row r="107">
          <cell r="A107" t="str">
            <v>Construction Truck Parking</v>
          </cell>
          <cell r="B107">
            <v>385189284.92000002</v>
          </cell>
          <cell r="D107">
            <v>385189285</v>
          </cell>
        </row>
        <row r="108">
          <cell r="A108" t="str">
            <v>Hydra Crane  Heavy Vehcile</v>
          </cell>
          <cell r="B108">
            <v>119444130.66</v>
          </cell>
          <cell r="D108">
            <v>119444131</v>
          </cell>
        </row>
        <row r="109">
          <cell r="A109" t="str">
            <v>Toyota Hilux UBG 561F</v>
          </cell>
          <cell r="B109">
            <v>92891881.859999999</v>
          </cell>
          <cell r="D109">
            <v>92891882</v>
          </cell>
        </row>
        <row r="110">
          <cell r="A110" t="str">
            <v>Toyota Probox UBJ 444S</v>
          </cell>
          <cell r="B110">
            <v>31000000</v>
          </cell>
          <cell r="D110">
            <v>31000000</v>
          </cell>
        </row>
        <row r="111">
          <cell r="A111" t="str">
            <v>Toyota Wish UBJ 079G</v>
          </cell>
          <cell r="B111">
            <v>25050000</v>
          </cell>
          <cell r="D111">
            <v>25050000</v>
          </cell>
        </row>
        <row r="112">
          <cell r="A112" t="str">
            <v>TOYOTO HIACE COMMPUTER VAN</v>
          </cell>
          <cell r="B112">
            <v>174042957.75</v>
          </cell>
          <cell r="D112">
            <v>174042958</v>
          </cell>
        </row>
        <row r="113">
          <cell r="A113" t="str">
            <v>TOYOTO WISH UBN 389 K</v>
          </cell>
          <cell r="B113">
            <v>35500000</v>
          </cell>
          <cell r="D113">
            <v>35500000</v>
          </cell>
        </row>
        <row r="114">
          <cell r="A114" t="str">
            <v>TOYOTO WISH UBN 390 K</v>
          </cell>
          <cell r="B114">
            <v>35500000</v>
          </cell>
          <cell r="D114">
            <v>35500000</v>
          </cell>
        </row>
        <row r="115">
          <cell r="A115" t="str">
            <v>Wheel Loader</v>
          </cell>
          <cell r="B115">
            <v>344556265.45999998</v>
          </cell>
          <cell r="D115">
            <v>344556265</v>
          </cell>
        </row>
        <row r="116">
          <cell r="A116" t="str">
            <v>Opening Stock</v>
          </cell>
          <cell r="B116">
            <v>6262553289.1599998</v>
          </cell>
          <cell r="D116">
            <v>6262553289</v>
          </cell>
        </row>
        <row r="117">
          <cell r="A117" t="str">
            <v>Bank Guarantee /Deposits - Pozzolona</v>
          </cell>
          <cell r="C117">
            <v>819697.99</v>
          </cell>
          <cell r="D117">
            <v>-819698</v>
          </cell>
        </row>
        <row r="118">
          <cell r="A118" t="str">
            <v>Deposit for Gas Cylinders</v>
          </cell>
          <cell r="B118">
            <v>21000000</v>
          </cell>
          <cell r="D118">
            <v>21000000</v>
          </cell>
        </row>
        <row r="119">
          <cell r="A119" t="str">
            <v>Halai Advance for Machinery</v>
          </cell>
          <cell r="B119">
            <v>78461014.329999998</v>
          </cell>
          <cell r="D119">
            <v>78461014</v>
          </cell>
        </row>
        <row r="120">
          <cell r="A120" t="str">
            <v>Security Deposit for Staff Accomdation $</v>
          </cell>
          <cell r="B120">
            <v>4037297</v>
          </cell>
          <cell r="D120">
            <v>4037297</v>
          </cell>
        </row>
        <row r="121">
          <cell r="A121" t="str">
            <v>Security Deposit Kampala Office</v>
          </cell>
          <cell r="B121">
            <v>5496963.3799999999</v>
          </cell>
          <cell r="D121">
            <v>5496963</v>
          </cell>
        </row>
        <row r="122">
          <cell r="A122" t="str">
            <v>Advances to Staff</v>
          </cell>
          <cell r="B122">
            <v>57561252.5</v>
          </cell>
          <cell r="D122">
            <v>57561253</v>
          </cell>
        </row>
        <row r="123">
          <cell r="A123" t="str">
            <v>DTB BANK SHAMIL USD</v>
          </cell>
          <cell r="B123">
            <v>68511755.599999994</v>
          </cell>
          <cell r="D123">
            <v>68511756</v>
          </cell>
        </row>
        <row r="124">
          <cell r="A124" t="str">
            <v>DTB BANK UGX SHAMIL</v>
          </cell>
          <cell r="B124">
            <v>41726085</v>
          </cell>
          <cell r="D124">
            <v>41726085</v>
          </cell>
        </row>
        <row r="125">
          <cell r="A125" t="str">
            <v>MR. NOWFAL -DTB UGX</v>
          </cell>
          <cell r="B125">
            <v>1500000</v>
          </cell>
          <cell r="D125">
            <v>1500000</v>
          </cell>
        </row>
        <row r="126">
          <cell r="A126" t="str">
            <v>MR. NOWFAL- DTB USD</v>
          </cell>
          <cell r="B126">
            <v>1101081</v>
          </cell>
          <cell r="D126">
            <v>1101081</v>
          </cell>
        </row>
        <row r="127">
          <cell r="A127" t="str">
            <v>Shamil Razack - Director</v>
          </cell>
          <cell r="B127">
            <v>326109000</v>
          </cell>
          <cell r="D127">
            <v>326109000</v>
          </cell>
        </row>
        <row r="128">
          <cell r="A128" t="str">
            <v>Advance Salary Jan 24 to Dec 24</v>
          </cell>
          <cell r="B128">
            <v>27804500</v>
          </cell>
          <cell r="D128">
            <v>27804500</v>
          </cell>
        </row>
        <row r="129">
          <cell r="A129" t="str">
            <v>Advance to Mis 2025</v>
          </cell>
          <cell r="B129">
            <v>9689500</v>
          </cell>
          <cell r="D129">
            <v>9689500</v>
          </cell>
        </row>
        <row r="130">
          <cell r="A130" t="str">
            <v>Sundry Debtors</v>
          </cell>
          <cell r="B130">
            <v>7730063618.5900002</v>
          </cell>
          <cell r="C130">
            <v>139502378.24000001</v>
          </cell>
          <cell r="D130">
            <v>7590561240</v>
          </cell>
        </row>
        <row r="131">
          <cell r="A131" t="str">
            <v>Cash-in-Hand</v>
          </cell>
          <cell r="B131">
            <v>101651307.84999999</v>
          </cell>
          <cell r="D131">
            <v>101651308</v>
          </cell>
        </row>
        <row r="132">
          <cell r="A132" t="str">
            <v>Bank of Baroda UGX</v>
          </cell>
          <cell r="B132">
            <v>206585905</v>
          </cell>
          <cell r="D132">
            <v>206585905</v>
          </cell>
        </row>
        <row r="133">
          <cell r="A133" t="str">
            <v>Bank of Baroda USD $</v>
          </cell>
          <cell r="B133">
            <v>19576853.149999999</v>
          </cell>
          <cell r="D133">
            <v>19576853</v>
          </cell>
        </row>
        <row r="134">
          <cell r="A134" t="str">
            <v>Centenary Bank UGX</v>
          </cell>
          <cell r="B134">
            <v>319251442</v>
          </cell>
          <cell r="D134">
            <v>319251442</v>
          </cell>
        </row>
        <row r="135">
          <cell r="A135" t="str">
            <v>DFCU BANK UGX</v>
          </cell>
          <cell r="B135">
            <v>300000</v>
          </cell>
          <cell r="D135">
            <v>300000</v>
          </cell>
        </row>
        <row r="136">
          <cell r="A136" t="str">
            <v>DTB BANK UGX</v>
          </cell>
          <cell r="B136">
            <v>320345403</v>
          </cell>
          <cell r="D136">
            <v>320345403</v>
          </cell>
        </row>
        <row r="137">
          <cell r="A137" t="str">
            <v>DTB BANK - USD ACCOUNT $</v>
          </cell>
          <cell r="B137">
            <v>22823537.289999999</v>
          </cell>
          <cell r="D137">
            <v>22823537</v>
          </cell>
        </row>
        <row r="138">
          <cell r="A138" t="str">
            <v>EQUITY BANK UGX</v>
          </cell>
          <cell r="B138">
            <v>312907155</v>
          </cell>
          <cell r="D138">
            <v>312907155</v>
          </cell>
        </row>
        <row r="139">
          <cell r="A139" t="str">
            <v>EQUITY BANK - USD $</v>
          </cell>
          <cell r="B139">
            <v>27100282.710000001</v>
          </cell>
          <cell r="D139">
            <v>27100283</v>
          </cell>
        </row>
        <row r="140">
          <cell r="A140" t="str">
            <v>KCB BANK UGX</v>
          </cell>
          <cell r="B140">
            <v>59697292</v>
          </cell>
          <cell r="D140">
            <v>59697292</v>
          </cell>
        </row>
        <row r="141">
          <cell r="A141" t="str">
            <v>KCB BANK USD</v>
          </cell>
          <cell r="B141">
            <v>89923560.239999995</v>
          </cell>
          <cell r="D141">
            <v>89923560</v>
          </cell>
        </row>
        <row r="142">
          <cell r="A142" t="str">
            <v>Stanbic Bank UGX</v>
          </cell>
          <cell r="B142">
            <v>1016671611</v>
          </cell>
          <cell r="D142">
            <v>1016671611</v>
          </cell>
        </row>
        <row r="143">
          <cell r="A143" t="str">
            <v>Stanbic Bank USD</v>
          </cell>
          <cell r="B143">
            <v>31851043.489999998</v>
          </cell>
          <cell r="D143">
            <v>31851043</v>
          </cell>
        </row>
        <row r="144">
          <cell r="A144" t="str">
            <v>Standard Charterd Bank UGX</v>
          </cell>
          <cell r="B144">
            <v>12538400</v>
          </cell>
          <cell r="D144">
            <v>12538400</v>
          </cell>
        </row>
        <row r="145">
          <cell r="A145" t="str">
            <v>Standard Charterd Bank USD</v>
          </cell>
          <cell r="B145">
            <v>75249453.760000005</v>
          </cell>
          <cell r="D145">
            <v>75249454</v>
          </cell>
        </row>
        <row r="146">
          <cell r="A146" t="str">
            <v>Clinker Local Sales</v>
          </cell>
          <cell r="C146">
            <v>3785710694.5799999</v>
          </cell>
          <cell r="D146">
            <v>-3785710695</v>
          </cell>
        </row>
        <row r="147">
          <cell r="A147" t="str">
            <v>Discount Account - REBATE (Trading A/c)</v>
          </cell>
          <cell r="B147">
            <v>1548439406.8800001</v>
          </cell>
          <cell r="D147">
            <v>1548439407</v>
          </cell>
        </row>
        <row r="148">
          <cell r="A148" t="str">
            <v>Export Sales</v>
          </cell>
          <cell r="C148">
            <v>2123968964.1099999</v>
          </cell>
          <cell r="D148">
            <v>-2123968964</v>
          </cell>
        </row>
        <row r="149">
          <cell r="A149" t="str">
            <v>Sales</v>
          </cell>
          <cell r="C149">
            <v>53454863568.580002</v>
          </cell>
          <cell r="D149">
            <v>-53454863569</v>
          </cell>
        </row>
        <row r="150">
          <cell r="A150" t="str">
            <v>Clinker Purchase - Imports</v>
          </cell>
          <cell r="B150">
            <v>15023540542.200001</v>
          </cell>
          <cell r="D150">
            <v>15023540542</v>
          </cell>
        </row>
        <row r="151">
          <cell r="A151" t="str">
            <v>Grinding Aid Purchase</v>
          </cell>
          <cell r="B151">
            <v>266439710.25</v>
          </cell>
          <cell r="D151">
            <v>266439710</v>
          </cell>
        </row>
        <row r="152">
          <cell r="A152" t="str">
            <v>Gypsum Purchase</v>
          </cell>
          <cell r="B152">
            <v>840849453.63</v>
          </cell>
          <cell r="D152">
            <v>840849454</v>
          </cell>
        </row>
        <row r="153">
          <cell r="A153" t="str">
            <v>Digital Tax Stamps Purchase</v>
          </cell>
          <cell r="B153">
            <v>356400000</v>
          </cell>
          <cell r="D153">
            <v>356400000</v>
          </cell>
        </row>
        <row r="154">
          <cell r="A154" t="str">
            <v>Pozzolana Purchase</v>
          </cell>
          <cell r="B154">
            <v>2965505096.3299999</v>
          </cell>
          <cell r="D154">
            <v>2965505096</v>
          </cell>
        </row>
        <row r="155">
          <cell r="A155" t="str">
            <v>PP Cement Bags Purchase</v>
          </cell>
          <cell r="B155">
            <v>1872448500</v>
          </cell>
          <cell r="D155">
            <v>1872448500</v>
          </cell>
        </row>
        <row r="156">
          <cell r="A156" t="str">
            <v>Grinding Media Balls</v>
          </cell>
          <cell r="B156">
            <v>362876407.57999998</v>
          </cell>
          <cell r="D156">
            <v>362876408</v>
          </cell>
        </row>
        <row r="157">
          <cell r="A157" t="str">
            <v>HFO OIL DRYER</v>
          </cell>
          <cell r="B157">
            <v>1013412593.47</v>
          </cell>
          <cell r="D157">
            <v>1013412593</v>
          </cell>
        </row>
        <row r="158">
          <cell r="A158" t="str">
            <v>Industrial Gases - Consumption</v>
          </cell>
          <cell r="B158">
            <v>4561355.93</v>
          </cell>
          <cell r="D158">
            <v>4561356</v>
          </cell>
        </row>
        <row r="159">
          <cell r="A159" t="str">
            <v>Oils &amp; Lubricants</v>
          </cell>
          <cell r="B159">
            <v>59496183.43</v>
          </cell>
          <cell r="D159">
            <v>59496183</v>
          </cell>
        </row>
        <row r="160">
          <cell r="A160" t="str">
            <v>DIESEL FOR WHEEL LOADER</v>
          </cell>
          <cell r="B160">
            <v>152950456.59</v>
          </cell>
          <cell r="D160">
            <v>152950457</v>
          </cell>
        </row>
        <row r="161">
          <cell r="A161" t="str">
            <v>Electricity</v>
          </cell>
          <cell r="B161">
            <v>2906674471.0999999</v>
          </cell>
          <cell r="D161">
            <v>2906674471</v>
          </cell>
        </row>
        <row r="162">
          <cell r="A162" t="str">
            <v>Backhoe Maintanance</v>
          </cell>
          <cell r="B162">
            <v>4261200</v>
          </cell>
          <cell r="D162">
            <v>4261200</v>
          </cell>
        </row>
        <row r="163">
          <cell r="A163" t="str">
            <v>Wheel Loder - Maintanance</v>
          </cell>
          <cell r="B163">
            <v>84618194.409999996</v>
          </cell>
          <cell r="D163">
            <v>84618194</v>
          </cell>
        </row>
        <row r="164">
          <cell r="A164" t="str">
            <v>Electrical &amp; Motor Material</v>
          </cell>
          <cell r="B164">
            <v>41336424.590000004</v>
          </cell>
          <cell r="D164">
            <v>41336425</v>
          </cell>
        </row>
        <row r="165">
          <cell r="A165" t="str">
            <v>Hardware &amp; Other Material Expenses</v>
          </cell>
          <cell r="B165">
            <v>15936974.539999999</v>
          </cell>
          <cell r="D165">
            <v>15936975</v>
          </cell>
        </row>
        <row r="166">
          <cell r="A166" t="str">
            <v>Health and Safety Gear</v>
          </cell>
          <cell r="B166">
            <v>35528896.609999999</v>
          </cell>
          <cell r="D166">
            <v>35528897</v>
          </cell>
        </row>
        <row r="167">
          <cell r="A167" t="str">
            <v>Insurance  - Plant  &amp; Machinery</v>
          </cell>
          <cell r="B167">
            <v>40848077.140000001</v>
          </cell>
          <cell r="D167">
            <v>40848077</v>
          </cell>
        </row>
        <row r="168">
          <cell r="A168" t="str">
            <v>Laboratory Expenses</v>
          </cell>
          <cell r="B168">
            <v>20387918.379999999</v>
          </cell>
          <cell r="D168">
            <v>20387918</v>
          </cell>
        </row>
        <row r="169">
          <cell r="A169" t="str">
            <v>Machine  Hire  - Expenses</v>
          </cell>
          <cell r="B169">
            <v>14900000</v>
          </cell>
          <cell r="D169">
            <v>14900000</v>
          </cell>
        </row>
        <row r="170">
          <cell r="A170" t="str">
            <v>Operating Licences</v>
          </cell>
          <cell r="B170">
            <v>17731000</v>
          </cell>
          <cell r="D170">
            <v>17731000</v>
          </cell>
        </row>
        <row r="171">
          <cell r="A171" t="str">
            <v>Repairs &amp; Maintenance</v>
          </cell>
          <cell r="B171">
            <v>28185630.510000002</v>
          </cell>
          <cell r="D171">
            <v>28185631</v>
          </cell>
        </row>
        <row r="172">
          <cell r="A172" t="str">
            <v>SPARES IMPORT</v>
          </cell>
          <cell r="B172">
            <v>195962304.74000001</v>
          </cell>
          <cell r="D172">
            <v>195962305</v>
          </cell>
        </row>
        <row r="173">
          <cell r="A173" t="str">
            <v>Testing materials, fees &amp; charges</v>
          </cell>
          <cell r="B173">
            <v>5758500</v>
          </cell>
          <cell r="D173">
            <v>5758500</v>
          </cell>
        </row>
        <row r="174">
          <cell r="A174" t="str">
            <v>Water for Production</v>
          </cell>
          <cell r="B174">
            <v>36351537</v>
          </cell>
          <cell r="D174">
            <v>36351537</v>
          </cell>
        </row>
        <row r="175">
          <cell r="A175" t="str">
            <v>Clearing Agent Fee</v>
          </cell>
          <cell r="B175">
            <v>86216755.120000005</v>
          </cell>
          <cell r="D175">
            <v>86216755</v>
          </cell>
        </row>
        <row r="176">
          <cell r="A176" t="str">
            <v>Clearing Agent Fee - Clinker</v>
          </cell>
          <cell r="B176">
            <v>3783864352.3200002</v>
          </cell>
          <cell r="D176">
            <v>3783864352</v>
          </cell>
        </row>
        <row r="177">
          <cell r="A177" t="str">
            <v>Diesel Generator</v>
          </cell>
          <cell r="B177">
            <v>9094733</v>
          </cell>
          <cell r="D177">
            <v>9094733</v>
          </cell>
        </row>
        <row r="178">
          <cell r="A178" t="str">
            <v>Electricity Mining</v>
          </cell>
          <cell r="B178">
            <v>41242125.600000001</v>
          </cell>
          <cell r="D178">
            <v>41242126</v>
          </cell>
        </row>
        <row r="179">
          <cell r="A179" t="str">
            <v>FRIEGHT CIF</v>
          </cell>
          <cell r="B179">
            <v>30328257.050000001</v>
          </cell>
          <cell r="D179">
            <v>30328257</v>
          </cell>
        </row>
        <row r="180">
          <cell r="A180" t="str">
            <v>Import Duty</v>
          </cell>
          <cell r="B180">
            <v>1411604162</v>
          </cell>
          <cell r="D180">
            <v>1411604162</v>
          </cell>
        </row>
        <row r="181">
          <cell r="A181" t="str">
            <v>Infrastructure Levy</v>
          </cell>
          <cell r="B181">
            <v>211404804</v>
          </cell>
          <cell r="D181">
            <v>211404804</v>
          </cell>
        </row>
        <row r="182">
          <cell r="A182" t="str">
            <v>Inland Freight, Clearing &amp; Forwarding Charges</v>
          </cell>
          <cell r="B182">
            <v>20909227337.029999</v>
          </cell>
          <cell r="D182">
            <v>20909227337</v>
          </cell>
        </row>
        <row r="183">
          <cell r="A183" t="str">
            <v>Mining  Expences</v>
          </cell>
          <cell r="B183">
            <v>272547076.94999999</v>
          </cell>
          <cell r="D183">
            <v>272547077</v>
          </cell>
        </row>
        <row r="184">
          <cell r="A184" t="str">
            <v>Mining Royalties</v>
          </cell>
          <cell r="B184">
            <v>102562500</v>
          </cell>
          <cell r="D184">
            <v>102562500</v>
          </cell>
        </row>
        <row r="185">
          <cell r="A185" t="str">
            <v>Storage Charges - Clinker</v>
          </cell>
          <cell r="B185">
            <v>816466180.55999994</v>
          </cell>
          <cell r="D185">
            <v>816466181</v>
          </cell>
        </row>
        <row r="186">
          <cell r="A186" t="str">
            <v>Transportation - Materials</v>
          </cell>
          <cell r="B186">
            <v>5354900</v>
          </cell>
          <cell r="D186">
            <v>5354900</v>
          </cell>
        </row>
        <row r="187">
          <cell r="A187" t="str">
            <v>Interest Income</v>
          </cell>
          <cell r="C187">
            <v>49623527</v>
          </cell>
          <cell r="D187">
            <v>-49623527</v>
          </cell>
        </row>
        <row r="188">
          <cell r="A188" t="str">
            <v>Advertisement</v>
          </cell>
          <cell r="B188">
            <v>18278843.059999999</v>
          </cell>
          <cell r="D188">
            <v>18278843</v>
          </cell>
        </row>
        <row r="189">
          <cell r="A189" t="str">
            <v>Audit Fee</v>
          </cell>
          <cell r="B189">
            <v>27527025</v>
          </cell>
          <cell r="D189">
            <v>27527025</v>
          </cell>
        </row>
        <row r="190">
          <cell r="A190" t="str">
            <v>Business Promotion</v>
          </cell>
          <cell r="B190">
            <v>39063664.609999999</v>
          </cell>
          <cell r="D190">
            <v>39063665</v>
          </cell>
        </row>
        <row r="191">
          <cell r="A191" t="str">
            <v>Computer &amp; Printer Maintenance</v>
          </cell>
          <cell r="B191">
            <v>17396042.379999999</v>
          </cell>
          <cell r="D191">
            <v>17396042</v>
          </cell>
        </row>
        <row r="192">
          <cell r="A192" t="str">
            <v>Consulting Expences</v>
          </cell>
          <cell r="B192">
            <v>26400000</v>
          </cell>
          <cell r="D192">
            <v>26400000</v>
          </cell>
        </row>
        <row r="193">
          <cell r="A193" t="str">
            <v>Dedicated Internet</v>
          </cell>
          <cell r="B193">
            <v>29398925.379999999</v>
          </cell>
          <cell r="D193">
            <v>29398925</v>
          </cell>
        </row>
        <row r="194">
          <cell r="A194" t="str">
            <v>Depreciation</v>
          </cell>
          <cell r="B194">
            <v>1879780045.75</v>
          </cell>
          <cell r="D194">
            <v>1879780046</v>
          </cell>
        </row>
        <row r="195">
          <cell r="A195" t="str">
            <v>Export Processing Fees</v>
          </cell>
          <cell r="B195">
            <v>11474576.27</v>
          </cell>
          <cell r="D195">
            <v>11474576</v>
          </cell>
        </row>
        <row r="196">
          <cell r="A196" t="str">
            <v>Hotel, Boarding &amp; Lodging Expenses</v>
          </cell>
          <cell r="B196">
            <v>1686000</v>
          </cell>
          <cell r="D196">
            <v>1686000</v>
          </cell>
        </row>
        <row r="197">
          <cell r="A197" t="str">
            <v>Kampala Office Expenses</v>
          </cell>
          <cell r="B197">
            <v>87487102.150000006</v>
          </cell>
          <cell r="D197">
            <v>87487102</v>
          </cell>
        </row>
        <row r="198">
          <cell r="A198" t="str">
            <v>Kampala Office Rent</v>
          </cell>
          <cell r="B198">
            <v>33161105.289999999</v>
          </cell>
          <cell r="D198">
            <v>33161105</v>
          </cell>
        </row>
        <row r="199">
          <cell r="A199" t="str">
            <v>Legal Expenses</v>
          </cell>
          <cell r="B199">
            <v>3024900</v>
          </cell>
          <cell r="D199">
            <v>3024900</v>
          </cell>
        </row>
        <row r="200">
          <cell r="A200" t="str">
            <v>Legal Expenses - Sales</v>
          </cell>
          <cell r="B200">
            <v>2930000</v>
          </cell>
          <cell r="D200">
            <v>2930000</v>
          </cell>
        </row>
        <row r="201">
          <cell r="A201" t="str">
            <v>Loading Charges</v>
          </cell>
          <cell r="B201">
            <v>331276114</v>
          </cell>
          <cell r="D201">
            <v>331276114</v>
          </cell>
        </row>
        <row r="202">
          <cell r="A202" t="str">
            <v>Marketing Expenses</v>
          </cell>
          <cell r="B202">
            <v>76392200</v>
          </cell>
          <cell r="D202">
            <v>76392200</v>
          </cell>
        </row>
        <row r="203">
          <cell r="A203" t="str">
            <v>Office Items &amp; Maintenance Expenses</v>
          </cell>
          <cell r="B203">
            <v>16348136.49</v>
          </cell>
          <cell r="D203">
            <v>16348136</v>
          </cell>
        </row>
        <row r="204">
          <cell r="A204" t="str">
            <v>Parking Fee</v>
          </cell>
          <cell r="B204">
            <v>1229000</v>
          </cell>
          <cell r="D204">
            <v>1229000</v>
          </cell>
        </row>
        <row r="205">
          <cell r="A205" t="str">
            <v>Penalty</v>
          </cell>
          <cell r="B205">
            <v>50000000</v>
          </cell>
          <cell r="D205">
            <v>50000000</v>
          </cell>
        </row>
        <row r="206">
          <cell r="A206" t="str">
            <v>Printing &amp; Stationery</v>
          </cell>
          <cell r="B206">
            <v>15915619.52</v>
          </cell>
          <cell r="D206">
            <v>15915620</v>
          </cell>
        </row>
        <row r="207">
          <cell r="A207" t="str">
            <v>Rates and Taxes</v>
          </cell>
          <cell r="C207">
            <v>0</v>
          </cell>
          <cell r="D207">
            <v>0</v>
          </cell>
        </row>
        <row r="208">
          <cell r="A208" t="str">
            <v>Refreshments</v>
          </cell>
          <cell r="B208">
            <v>5701413.3899999997</v>
          </cell>
          <cell r="D208">
            <v>5701413</v>
          </cell>
        </row>
        <row r="209">
          <cell r="A209" t="str">
            <v>Round Off</v>
          </cell>
          <cell r="C209">
            <v>96554.63</v>
          </cell>
          <cell r="D209">
            <v>-96555</v>
          </cell>
        </row>
        <row r="210">
          <cell r="A210" t="str">
            <v>Security Services</v>
          </cell>
          <cell r="B210">
            <v>56987879.43</v>
          </cell>
          <cell r="D210">
            <v>56987879</v>
          </cell>
        </row>
        <row r="211">
          <cell r="A211" t="str">
            <v>Subscription Fee</v>
          </cell>
          <cell r="B211">
            <v>17758243.870000001</v>
          </cell>
          <cell r="D211">
            <v>17758244</v>
          </cell>
        </row>
        <row r="212">
          <cell r="A212" t="str">
            <v>Telephone &amp; Mobile Expenses</v>
          </cell>
          <cell r="B212">
            <v>26862000</v>
          </cell>
          <cell r="D212">
            <v>26862000</v>
          </cell>
        </row>
        <row r="213">
          <cell r="A213" t="str">
            <v>Transport Cement Sales</v>
          </cell>
          <cell r="B213">
            <v>39015350</v>
          </cell>
          <cell r="D213">
            <v>39015350</v>
          </cell>
        </row>
        <row r="214">
          <cell r="A214" t="str">
            <v>Transport &amp; Convenyance</v>
          </cell>
          <cell r="B214">
            <v>32758228.34</v>
          </cell>
          <cell r="D214">
            <v>32758228</v>
          </cell>
        </row>
        <row r="215">
          <cell r="A215" t="str">
            <v>Travelling Expenses</v>
          </cell>
          <cell r="B215">
            <v>66110214.850000001</v>
          </cell>
          <cell r="D215">
            <v>66110215</v>
          </cell>
        </row>
        <row r="216">
          <cell r="A216" t="str">
            <v>Vehicle Fuel Exp</v>
          </cell>
          <cell r="B216">
            <v>143702497.52000001</v>
          </cell>
          <cell r="D216">
            <v>143702498</v>
          </cell>
        </row>
        <row r="217">
          <cell r="A217" t="str">
            <v>Vehicle Maintenance</v>
          </cell>
          <cell r="B217">
            <v>38162078.229999997</v>
          </cell>
          <cell r="D217">
            <v>38162078</v>
          </cell>
        </row>
        <row r="218">
          <cell r="A218" t="str">
            <v>Vehicle - Other Expences</v>
          </cell>
          <cell r="B218">
            <v>294024.65000000002</v>
          </cell>
          <cell r="D218">
            <v>294025</v>
          </cell>
        </row>
        <row r="219">
          <cell r="A219" t="str">
            <v>Visas &amp; Immigaration Expenses</v>
          </cell>
          <cell r="B219">
            <v>116256302.34999999</v>
          </cell>
          <cell r="D219">
            <v>116256302</v>
          </cell>
        </row>
        <row r="220">
          <cell r="A220" t="str">
            <v>Medical expenses</v>
          </cell>
          <cell r="B220">
            <v>12088600</v>
          </cell>
          <cell r="D220">
            <v>12088600</v>
          </cell>
        </row>
        <row r="221">
          <cell r="A221" t="str">
            <v>NSSF Employer Contribution</v>
          </cell>
          <cell r="B221">
            <v>101716008</v>
          </cell>
          <cell r="D221">
            <v>101716008</v>
          </cell>
        </row>
        <row r="222">
          <cell r="A222" t="str">
            <v>Salary &amp; Wages</v>
          </cell>
          <cell r="B222">
            <v>1114433111</v>
          </cell>
          <cell r="D222">
            <v>1114433111</v>
          </cell>
        </row>
        <row r="223">
          <cell r="A223" t="str">
            <v>Staff Welfare</v>
          </cell>
          <cell r="B223">
            <v>240042447.81</v>
          </cell>
          <cell r="D223">
            <v>240042448</v>
          </cell>
        </row>
        <row r="224">
          <cell r="A224" t="str">
            <v>Staff Welfare - Provision and Food Items</v>
          </cell>
          <cell r="B224">
            <v>80434962.950000003</v>
          </cell>
          <cell r="D224">
            <v>80434963</v>
          </cell>
        </row>
        <row r="225">
          <cell r="A225" t="str">
            <v>Staff Welfare - Staff Accomadation</v>
          </cell>
          <cell r="B225">
            <v>18000000</v>
          </cell>
          <cell r="D225">
            <v>18000000</v>
          </cell>
        </row>
        <row r="226">
          <cell r="A226" t="str">
            <v>Bank Charges</v>
          </cell>
          <cell r="B226">
            <v>23215940.210000001</v>
          </cell>
          <cell r="D226">
            <v>23215940</v>
          </cell>
        </row>
        <row r="227">
          <cell r="A227" t="str">
            <v>Insurance</v>
          </cell>
          <cell r="B227">
            <v>994337.71</v>
          </cell>
          <cell r="D227">
            <v>994338</v>
          </cell>
        </row>
        <row r="228">
          <cell r="A228" t="str">
            <v>Insurance Workmen Compensation</v>
          </cell>
          <cell r="B228">
            <v>15779034.529999999</v>
          </cell>
          <cell r="D228">
            <v>15779035</v>
          </cell>
        </row>
        <row r="229">
          <cell r="A229" t="str">
            <v>Realised foreign exchange (Gain) / Loss</v>
          </cell>
          <cell r="B229">
            <v>370925784.05000001</v>
          </cell>
          <cell r="D229">
            <v>370925784</v>
          </cell>
        </row>
        <row r="230">
          <cell r="A230" t="str">
            <v>Un-Realised Foreign Exchange Loss / (Gain)</v>
          </cell>
          <cell r="C230">
            <v>2331297813.5999999</v>
          </cell>
          <cell r="D230">
            <v>-2331297814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1"/>
  <sheetViews>
    <sheetView tabSelected="1" workbookViewId="0">
      <selection activeCell="I48" sqref="I1:I1048576"/>
    </sheetView>
  </sheetViews>
  <sheetFormatPr defaultRowHeight="15"/>
  <cols>
    <col min="1" max="1" width="12.5703125" customWidth="1"/>
    <col min="2" max="2" width="54.5703125" customWidth="1"/>
    <col min="3" max="3" width="35.7109375" customWidth="1"/>
    <col min="4" max="4" width="41.28515625" customWidth="1"/>
    <col min="5" max="5" width="20.28515625" bestFit="1" customWidth="1"/>
    <col min="6" max="6" width="24.140625" customWidth="1"/>
    <col min="7" max="7" width="21" customWidth="1"/>
    <col min="8" max="8" width="24" customWidth="1"/>
  </cols>
  <sheetData>
    <row r="1" spans="1:13">
      <c r="A1" s="1" t="s">
        <v>674</v>
      </c>
      <c r="B1" s="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  <c r="J1" s="1"/>
      <c r="K1" s="1"/>
      <c r="L1" s="1"/>
      <c r="M1" s="1"/>
    </row>
    <row r="2" spans="1:13">
      <c r="A2" s="1" t="s">
        <v>7</v>
      </c>
      <c r="B2" s="1" t="s">
        <v>8</v>
      </c>
      <c r="C2" s="1" t="s">
        <v>9</v>
      </c>
      <c r="D2" s="1" t="s">
        <v>10</v>
      </c>
      <c r="E2">
        <f>VLOOKUP($B2,'[1]Tally TB'!$A$8:$D$230,4,0)</f>
        <v>-100000000</v>
      </c>
      <c r="F2">
        <v>-100000000</v>
      </c>
      <c r="G2">
        <v>-100000000</v>
      </c>
      <c r="H2">
        <v>-100000000</v>
      </c>
      <c r="J2" s="1"/>
      <c r="K2" s="1"/>
      <c r="L2" s="1"/>
      <c r="M2" s="1"/>
    </row>
    <row r="3" spans="1:13">
      <c r="A3" s="1" t="s">
        <v>11</v>
      </c>
      <c r="B3" s="1" t="s">
        <v>12</v>
      </c>
      <c r="C3" s="1" t="s">
        <v>13</v>
      </c>
      <c r="D3" s="1" t="s">
        <v>14</v>
      </c>
      <c r="E3">
        <f>VLOOKUP($B3,'[1]Tally TB'!$A$8:$D$230,4,0)</f>
        <v>-7968724621</v>
      </c>
      <c r="F3">
        <v>-8211763699</v>
      </c>
      <c r="G3">
        <v>-7961907195</v>
      </c>
      <c r="H3">
        <v>-8144479609</v>
      </c>
      <c r="J3" s="1"/>
      <c r="K3" s="1"/>
      <c r="L3" s="1"/>
      <c r="M3" s="1"/>
    </row>
    <row r="4" spans="1:13">
      <c r="A4" s="1" t="s">
        <v>15</v>
      </c>
      <c r="B4" s="3" t="s">
        <v>16</v>
      </c>
      <c r="C4" s="1" t="s">
        <v>13</v>
      </c>
      <c r="D4" s="1" t="s">
        <v>14</v>
      </c>
      <c r="E4">
        <f>VLOOKUP($B4,'[1]Tally TB'!$A$8:$D$230,4,0)</f>
        <v>-17094439025</v>
      </c>
      <c r="F4">
        <v>-17615804348</v>
      </c>
      <c r="G4">
        <v>-17079814341</v>
      </c>
      <c r="H4">
        <v>-17471467102</v>
      </c>
      <c r="J4" s="1"/>
      <c r="K4" s="1"/>
      <c r="L4" s="1"/>
      <c r="M4" s="1"/>
    </row>
    <row r="5" spans="1:13">
      <c r="A5" s="1" t="s">
        <v>17</v>
      </c>
      <c r="B5" s="1" t="s">
        <v>18</v>
      </c>
      <c r="C5" s="1" t="s">
        <v>13</v>
      </c>
      <c r="D5" s="1" t="s">
        <v>14</v>
      </c>
      <c r="E5">
        <f>VLOOKUP($B5,'[1]Tally TB'!$A$8:$D$230,4,0)</f>
        <v>-26429614270</v>
      </c>
      <c r="F5">
        <v>-13619738210</v>
      </c>
      <c r="G5">
        <v>-6054431630</v>
      </c>
      <c r="H5">
        <v>0</v>
      </c>
      <c r="J5" s="1"/>
      <c r="K5" s="1"/>
      <c r="L5" s="1"/>
      <c r="M5" s="1"/>
    </row>
    <row r="6" spans="1:13">
      <c r="A6" s="1" t="s">
        <v>19</v>
      </c>
      <c r="B6" s="1" t="s">
        <v>20</v>
      </c>
      <c r="C6" s="1"/>
      <c r="D6" s="1" t="s">
        <v>14</v>
      </c>
      <c r="E6">
        <f>VLOOKUP($B6,'[1]Tally TB'!$A$8:$D$230,4,0)</f>
        <v>-1146210493</v>
      </c>
      <c r="F6">
        <v>0</v>
      </c>
      <c r="G6">
        <v>0</v>
      </c>
      <c r="H6">
        <v>0</v>
      </c>
      <c r="J6" s="1"/>
      <c r="K6" s="1"/>
      <c r="L6" s="1"/>
      <c r="M6" s="1"/>
    </row>
    <row r="7" spans="1:13">
      <c r="A7" s="1" t="s">
        <v>22</v>
      </c>
      <c r="B7" s="1" t="s">
        <v>23</v>
      </c>
      <c r="C7" s="1" t="s">
        <v>24</v>
      </c>
      <c r="D7" s="1" t="s">
        <v>14</v>
      </c>
      <c r="F7">
        <v>-7887912421</v>
      </c>
      <c r="G7">
        <v>-2933704000</v>
      </c>
      <c r="H7">
        <v>0</v>
      </c>
      <c r="J7" s="1"/>
      <c r="K7" s="1"/>
      <c r="L7" s="1"/>
      <c r="M7" s="1"/>
    </row>
    <row r="8" spans="1:13">
      <c r="A8" s="1" t="s">
        <v>25</v>
      </c>
      <c r="B8" s="1" t="s">
        <v>26</v>
      </c>
      <c r="C8" s="1" t="s">
        <v>27</v>
      </c>
      <c r="D8" s="1" t="s">
        <v>28</v>
      </c>
      <c r="E8">
        <f>VLOOKUP($B8,'[1]Tally TB'!$A$8:$D$230,4,0)</f>
        <v>-53923993</v>
      </c>
      <c r="F8">
        <v>-120512500</v>
      </c>
      <c r="G8">
        <v>-71260000</v>
      </c>
      <c r="H8">
        <v>-60263000</v>
      </c>
      <c r="J8" s="1"/>
      <c r="K8" s="1"/>
      <c r="L8" s="1"/>
      <c r="M8" s="1"/>
    </row>
    <row r="9" spans="1:13">
      <c r="A9" s="1" t="s">
        <v>29</v>
      </c>
      <c r="B9" s="1" t="s">
        <v>30</v>
      </c>
      <c r="C9" s="1" t="s">
        <v>31</v>
      </c>
      <c r="D9" s="1" t="s">
        <v>28</v>
      </c>
      <c r="E9">
        <f>VLOOKUP($B9,'[1]Tally TB'!$A$8:$D$230,4,0)</f>
        <v>-14059465</v>
      </c>
      <c r="F9">
        <v>-11872704</v>
      </c>
      <c r="G9">
        <v>-7899997</v>
      </c>
      <c r="H9">
        <v>-6399967</v>
      </c>
      <c r="J9" s="1"/>
      <c r="K9" s="1"/>
      <c r="L9" s="1"/>
      <c r="M9" s="1"/>
    </row>
    <row r="10" spans="1:13">
      <c r="A10" s="1" t="s">
        <v>32</v>
      </c>
      <c r="B10" s="1" t="s">
        <v>33</v>
      </c>
      <c r="C10" s="1" t="s">
        <v>21</v>
      </c>
      <c r="D10" s="1" t="s">
        <v>28</v>
      </c>
      <c r="E10">
        <f>+'[1]Tally TB'!D19</f>
        <v>-20826959</v>
      </c>
      <c r="F10">
        <v>-17757159</v>
      </c>
      <c r="G10">
        <v>-16751918</v>
      </c>
      <c r="H10">
        <v>-11016578</v>
      </c>
      <c r="J10" s="1"/>
      <c r="K10" s="1"/>
      <c r="L10" s="1"/>
      <c r="M10" s="1"/>
    </row>
    <row r="11" spans="1:13">
      <c r="A11" s="1" t="s">
        <v>34</v>
      </c>
      <c r="B11" s="1" t="s">
        <v>35</v>
      </c>
      <c r="C11" s="1"/>
      <c r="D11" s="1" t="s">
        <v>28</v>
      </c>
      <c r="E11">
        <f>VLOOKUP($B11,'[1]Tally TB'!$A$8:$D$230,4,0)</f>
        <v>-119482500</v>
      </c>
      <c r="J11" s="1"/>
      <c r="K11" s="1"/>
      <c r="L11" s="1"/>
      <c r="M11" s="1"/>
    </row>
    <row r="12" spans="1:13">
      <c r="A12" s="1" t="s">
        <v>36</v>
      </c>
      <c r="B12" s="1" t="s">
        <v>37</v>
      </c>
      <c r="C12" s="1" t="s">
        <v>38</v>
      </c>
      <c r="D12" s="1" t="s">
        <v>39</v>
      </c>
      <c r="F12">
        <v>762432735</v>
      </c>
      <c r="G12">
        <v>1111721509</v>
      </c>
      <c r="H12">
        <v>299141723</v>
      </c>
      <c r="J12" s="1"/>
      <c r="K12" s="1"/>
      <c r="L12" s="1"/>
      <c r="M12" s="1"/>
    </row>
    <row r="13" spans="1:13">
      <c r="A13" s="1" t="s">
        <v>40</v>
      </c>
      <c r="B13" s="1" t="s">
        <v>41</v>
      </c>
      <c r="C13" s="1" t="s">
        <v>38</v>
      </c>
      <c r="D13" s="1" t="s">
        <v>39</v>
      </c>
      <c r="E13">
        <f>VLOOKUP($B13,'[1]Tally TB'!$A$8:$D$230,4,0)</f>
        <v>385717333</v>
      </c>
      <c r="F13">
        <v>-751394500</v>
      </c>
      <c r="G13">
        <v>-110375632</v>
      </c>
      <c r="H13">
        <v>223030661</v>
      </c>
      <c r="J13" s="1"/>
      <c r="K13" s="1"/>
      <c r="L13" s="1"/>
      <c r="M13" s="1"/>
    </row>
    <row r="14" spans="1:13">
      <c r="A14" s="1" t="s">
        <v>42</v>
      </c>
      <c r="B14" s="1" t="s">
        <v>43</v>
      </c>
      <c r="C14" s="1" t="s">
        <v>44</v>
      </c>
      <c r="D14" s="1" t="s">
        <v>28</v>
      </c>
      <c r="E14">
        <f>+'[1]Tally TB'!D23</f>
        <v>-5327599</v>
      </c>
      <c r="F14">
        <v>-2208375</v>
      </c>
      <c r="G14">
        <v>-592882</v>
      </c>
      <c r="H14">
        <v>0</v>
      </c>
      <c r="J14" s="1"/>
      <c r="K14" s="1"/>
      <c r="L14" s="1"/>
      <c r="M14" s="1"/>
    </row>
    <row r="15" spans="1:13">
      <c r="A15" s="1" t="s">
        <v>45</v>
      </c>
      <c r="B15" s="1" t="s">
        <v>46</v>
      </c>
      <c r="C15" s="1" t="s">
        <v>47</v>
      </c>
      <c r="D15" s="1" t="s">
        <v>28</v>
      </c>
      <c r="E15">
        <f>+'[1]Tally TB'!D24</f>
        <v>-27527025</v>
      </c>
      <c r="F15">
        <v>-24452844</v>
      </c>
      <c r="G15">
        <v>-27503475</v>
      </c>
      <c r="H15">
        <v>-5000000</v>
      </c>
      <c r="J15" s="1"/>
      <c r="K15" s="1"/>
      <c r="L15" s="1"/>
      <c r="M15" s="1"/>
    </row>
    <row r="16" spans="1:13">
      <c r="A16" s="1" t="s">
        <v>48</v>
      </c>
      <c r="B16" s="3" t="s">
        <v>49</v>
      </c>
      <c r="C16" s="1"/>
      <c r="D16" s="1" t="s">
        <v>28</v>
      </c>
      <c r="E16">
        <f>+'[1]Tally TB'!D25</f>
        <v>-7863800</v>
      </c>
      <c r="J16" s="1"/>
      <c r="K16" s="1"/>
      <c r="L16" s="1"/>
      <c r="M16" s="1"/>
    </row>
    <row r="17" spans="1:13">
      <c r="A17" s="1" t="s">
        <v>50</v>
      </c>
      <c r="B17" s="3" t="s">
        <v>51</v>
      </c>
      <c r="C17" s="1" t="s">
        <v>52</v>
      </c>
      <c r="D17" s="1" t="s">
        <v>28</v>
      </c>
      <c r="F17">
        <v>-83591240</v>
      </c>
      <c r="G17">
        <v>0</v>
      </c>
      <c r="H17">
        <v>0</v>
      </c>
      <c r="J17" s="1"/>
      <c r="K17" s="1"/>
      <c r="L17" s="1"/>
      <c r="M17" s="1"/>
    </row>
    <row r="18" spans="1:13">
      <c r="A18" s="1" t="s">
        <v>53</v>
      </c>
      <c r="B18" s="1" t="s">
        <v>54</v>
      </c>
      <c r="C18" s="1" t="s">
        <v>55</v>
      </c>
      <c r="D18" s="1" t="s">
        <v>28</v>
      </c>
      <c r="E18">
        <f>VLOOKUP($B18,'[1]Tally TB'!$A$8:$D$230,4,0)</f>
        <v>-16319800</v>
      </c>
      <c r="F18">
        <v>-8304076</v>
      </c>
      <c r="G18">
        <v>-25155976</v>
      </c>
      <c r="H18">
        <v>-20245000</v>
      </c>
      <c r="J18" s="1"/>
      <c r="K18" s="1"/>
      <c r="L18" s="1"/>
      <c r="M18" s="1"/>
    </row>
    <row r="19" spans="1:13">
      <c r="A19" s="1" t="s">
        <v>56</v>
      </c>
      <c r="B19" s="1" t="s">
        <v>57</v>
      </c>
      <c r="C19" s="1" t="s">
        <v>58</v>
      </c>
      <c r="D19" s="1" t="s">
        <v>28</v>
      </c>
      <c r="E19">
        <f>-'[1]Tally TB'!C27</f>
        <v>-22020555215.950001</v>
      </c>
      <c r="F19">
        <v>-22030866260</v>
      </c>
      <c r="G19">
        <v>-26461921109</v>
      </c>
      <c r="H19">
        <v>-9822572289</v>
      </c>
      <c r="J19" s="1"/>
      <c r="K19" s="1"/>
      <c r="L19" s="1"/>
      <c r="M19" s="1"/>
    </row>
    <row r="20" spans="1:13">
      <c r="A20" s="1" t="s">
        <v>59</v>
      </c>
      <c r="B20" s="1" t="s">
        <v>60</v>
      </c>
      <c r="C20" s="1" t="s">
        <v>61</v>
      </c>
      <c r="D20" s="1" t="s">
        <v>39</v>
      </c>
      <c r="E20">
        <f>+'[1]Tally TB'!B27</f>
        <v>875290291.94000006</v>
      </c>
      <c r="F20">
        <v>2132631935</v>
      </c>
      <c r="G20">
        <v>702545519</v>
      </c>
      <c r="H20">
        <v>369694282</v>
      </c>
      <c r="J20" s="1"/>
      <c r="K20" s="1"/>
      <c r="L20" s="1"/>
      <c r="M20" s="1"/>
    </row>
    <row r="21" spans="1:13">
      <c r="A21" s="1" t="s">
        <v>62</v>
      </c>
      <c r="B21" s="1" t="s">
        <v>63</v>
      </c>
      <c r="C21" s="1" t="s">
        <v>64</v>
      </c>
      <c r="D21" s="1" t="s">
        <v>28</v>
      </c>
      <c r="F21">
        <v>0</v>
      </c>
      <c r="G21">
        <v>0</v>
      </c>
      <c r="H21">
        <v>-112061696</v>
      </c>
      <c r="J21" s="1"/>
      <c r="K21" s="1"/>
      <c r="L21" s="1"/>
      <c r="M21" s="1"/>
    </row>
    <row r="22" spans="1:13">
      <c r="A22" s="1" t="s">
        <v>65</v>
      </c>
      <c r="B22" s="1" t="s">
        <v>66</v>
      </c>
      <c r="C22" s="1" t="s">
        <v>64</v>
      </c>
      <c r="D22" s="1" t="s">
        <v>28</v>
      </c>
      <c r="F22">
        <v>-94555250</v>
      </c>
      <c r="G22">
        <v>-91678250</v>
      </c>
      <c r="H22">
        <v>-725569675</v>
      </c>
      <c r="J22" s="1"/>
      <c r="K22" s="1"/>
      <c r="L22" s="1"/>
      <c r="M22" s="1"/>
    </row>
    <row r="23" spans="1:13">
      <c r="A23" s="1" t="s">
        <v>67</v>
      </c>
      <c r="B23" s="1" t="s">
        <v>68</v>
      </c>
      <c r="C23" s="1" t="s">
        <v>64</v>
      </c>
      <c r="D23" s="1" t="s">
        <v>28</v>
      </c>
      <c r="F23">
        <v>0</v>
      </c>
      <c r="G23">
        <v>0</v>
      </c>
      <c r="H23">
        <v>-366179509</v>
      </c>
      <c r="J23" s="1"/>
      <c r="K23" s="1"/>
      <c r="L23" s="1"/>
      <c r="M23" s="1"/>
    </row>
    <row r="24" spans="1:13">
      <c r="A24" s="1" t="s">
        <v>69</v>
      </c>
      <c r="B24" s="1" t="s">
        <v>70</v>
      </c>
      <c r="C24" s="1" t="s">
        <v>64</v>
      </c>
      <c r="D24" s="1" t="s">
        <v>28</v>
      </c>
      <c r="F24">
        <v>0</v>
      </c>
      <c r="G24">
        <v>0</v>
      </c>
      <c r="H24">
        <v>144909000</v>
      </c>
      <c r="J24" s="1"/>
      <c r="K24" s="1"/>
      <c r="L24" s="1"/>
      <c r="M24" s="1"/>
    </row>
    <row r="25" spans="1:13">
      <c r="A25" s="1" t="s">
        <v>71</v>
      </c>
      <c r="B25" s="1" t="s">
        <v>72</v>
      </c>
      <c r="C25" s="1" t="s">
        <v>73</v>
      </c>
      <c r="D25" s="1" t="s">
        <v>74</v>
      </c>
      <c r="E25">
        <f>VLOOKUP($B25,'[1]Tally TB'!$A$8:$D$230,4,0)</f>
        <v>-1882008813</v>
      </c>
      <c r="F25">
        <v>-1438695574</v>
      </c>
      <c r="G25">
        <v>-1211707579</v>
      </c>
      <c r="H25">
        <v>-737895624</v>
      </c>
      <c r="J25" s="1"/>
      <c r="K25" s="1"/>
      <c r="L25" s="1"/>
      <c r="M25" s="1"/>
    </row>
    <row r="26" spans="1:13">
      <c r="A26" s="1" t="s">
        <v>75</v>
      </c>
      <c r="B26" s="1" t="s">
        <v>76</v>
      </c>
      <c r="C26" s="1" t="s">
        <v>77</v>
      </c>
      <c r="D26" s="1" t="s">
        <v>74</v>
      </c>
      <c r="E26">
        <f>VLOOKUP($B26,'[1]Tally TB'!$A$8:$D$230,4,0)</f>
        <v>-104551809</v>
      </c>
      <c r="F26">
        <v>-80644694</v>
      </c>
      <c r="G26">
        <v>-71320283</v>
      </c>
      <c r="H26">
        <v>-50238847</v>
      </c>
      <c r="J26" s="1"/>
      <c r="K26" s="1"/>
      <c r="L26" s="1"/>
      <c r="M26" s="1"/>
    </row>
    <row r="27" spans="1:13">
      <c r="A27" s="1" t="s">
        <v>78</v>
      </c>
      <c r="B27" s="1" t="s">
        <v>79</v>
      </c>
      <c r="C27" s="1" t="s">
        <v>80</v>
      </c>
      <c r="D27" s="1" t="s">
        <v>74</v>
      </c>
      <c r="E27">
        <f>VLOOKUP($B27,'[1]Tally TB'!$A$8:$D$230,4,0)</f>
        <v>-104564699</v>
      </c>
      <c r="F27">
        <v>-79251882</v>
      </c>
      <c r="G27">
        <v>-67426799</v>
      </c>
      <c r="H27">
        <v>-40974559</v>
      </c>
      <c r="J27" s="1"/>
      <c r="K27" s="1"/>
      <c r="L27" s="1"/>
      <c r="M27" s="1"/>
    </row>
    <row r="28" spans="1:13">
      <c r="A28" s="1" t="s">
        <v>81</v>
      </c>
      <c r="B28" s="1" t="s">
        <v>82</v>
      </c>
      <c r="C28" s="1" t="s">
        <v>83</v>
      </c>
      <c r="D28" s="1" t="s">
        <v>74</v>
      </c>
      <c r="E28">
        <f>VLOOKUP($B28,'[1]Tally TB'!$A$8:$D$230,4,0)</f>
        <v>-6278360132</v>
      </c>
      <c r="F28">
        <v>-5031953439</v>
      </c>
      <c r="G28">
        <v>-4383257827</v>
      </c>
      <c r="H28">
        <v>-2984545156</v>
      </c>
      <c r="J28" s="1"/>
      <c r="K28" s="1"/>
      <c r="L28" s="1"/>
      <c r="M28" s="1"/>
    </row>
    <row r="29" spans="1:13">
      <c r="A29" s="1" t="s">
        <v>84</v>
      </c>
      <c r="B29" s="1" t="s">
        <v>85</v>
      </c>
      <c r="C29" s="1" t="s">
        <v>86</v>
      </c>
      <c r="D29" s="1" t="s">
        <v>74</v>
      </c>
      <c r="E29">
        <f>VLOOKUP($B29,'[1]Tally TB'!$A$8:$D$230,4,0)</f>
        <v>-435464957</v>
      </c>
      <c r="F29">
        <v>-294624776</v>
      </c>
      <c r="G29">
        <v>-239007952</v>
      </c>
      <c r="H29">
        <v>-130511131</v>
      </c>
      <c r="J29" s="1"/>
      <c r="K29" s="1"/>
      <c r="L29" s="1"/>
      <c r="M29" s="1"/>
    </row>
    <row r="30" spans="1:13">
      <c r="A30" s="1" t="s">
        <v>87</v>
      </c>
      <c r="B30" s="1" t="s">
        <v>88</v>
      </c>
      <c r="C30" s="1" t="s">
        <v>89</v>
      </c>
      <c r="D30" s="1" t="s">
        <v>90</v>
      </c>
      <c r="E30">
        <f>VLOOKUP($B30,'[1]Tally TB'!$A$8:$D$230,4,0)</f>
        <v>31708317695</v>
      </c>
      <c r="F30">
        <v>13023734359</v>
      </c>
      <c r="G30">
        <v>5525020800</v>
      </c>
      <c r="H30">
        <v>887219470</v>
      </c>
      <c r="J30" s="1"/>
      <c r="K30" s="1"/>
      <c r="L30" s="1"/>
      <c r="M30" s="1"/>
    </row>
    <row r="31" spans="1:13">
      <c r="A31" s="1" t="s">
        <v>91</v>
      </c>
      <c r="B31" s="1" t="s">
        <v>92</v>
      </c>
      <c r="C31" s="1" t="s">
        <v>93</v>
      </c>
      <c r="D31" s="1" t="s">
        <v>90</v>
      </c>
      <c r="E31">
        <v>204332190</v>
      </c>
      <c r="F31">
        <v>204332190</v>
      </c>
      <c r="G31">
        <v>204332190</v>
      </c>
      <c r="H31">
        <v>204332190</v>
      </c>
      <c r="J31" s="1"/>
      <c r="K31" s="1"/>
      <c r="L31" s="1"/>
      <c r="M31" s="1"/>
    </row>
    <row r="32" spans="1:13">
      <c r="A32" s="1" t="s">
        <v>94</v>
      </c>
      <c r="B32" s="1" t="s">
        <v>95</v>
      </c>
      <c r="C32" s="1" t="s">
        <v>93</v>
      </c>
      <c r="D32" s="1" t="s">
        <v>90</v>
      </c>
      <c r="E32">
        <v>95763234</v>
      </c>
      <c r="F32">
        <v>95763234</v>
      </c>
      <c r="G32">
        <v>91322034</v>
      </c>
      <c r="H32">
        <v>0</v>
      </c>
      <c r="J32" s="1"/>
      <c r="K32" s="1"/>
      <c r="L32" s="1"/>
      <c r="M32" s="1"/>
    </row>
    <row r="33" spans="1:13">
      <c r="A33" s="1" t="s">
        <v>96</v>
      </c>
      <c r="B33" s="1" t="s">
        <v>97</v>
      </c>
      <c r="C33" s="1" t="s">
        <v>93</v>
      </c>
      <c r="D33" s="1" t="s">
        <v>90</v>
      </c>
      <c r="E33">
        <v>5298228597</v>
      </c>
      <c r="F33">
        <v>5298228597</v>
      </c>
      <c r="G33">
        <v>5298228597</v>
      </c>
      <c r="H33">
        <v>5298228597</v>
      </c>
      <c r="J33" s="1"/>
      <c r="K33" s="1"/>
      <c r="L33" s="1"/>
      <c r="M33" s="1"/>
    </row>
    <row r="34" spans="1:13">
      <c r="A34" s="1" t="s">
        <v>98</v>
      </c>
      <c r="B34" s="1" t="s">
        <v>99</v>
      </c>
      <c r="C34" s="1" t="s">
        <v>93</v>
      </c>
      <c r="D34" s="1" t="s">
        <v>90</v>
      </c>
      <c r="E34">
        <v>95084480</v>
      </c>
      <c r="F34">
        <v>95084480</v>
      </c>
      <c r="G34">
        <v>95084480</v>
      </c>
      <c r="H34">
        <v>95084480</v>
      </c>
      <c r="J34" s="1"/>
      <c r="K34" s="1"/>
      <c r="L34" s="1"/>
      <c r="M34" s="1"/>
    </row>
    <row r="35" spans="1:13">
      <c r="A35" s="1" t="s">
        <v>100</v>
      </c>
      <c r="B35" s="1" t="s">
        <v>101</v>
      </c>
      <c r="C35" s="1" t="s">
        <v>93</v>
      </c>
      <c r="D35" s="1" t="s">
        <v>90</v>
      </c>
      <c r="E35">
        <v>0</v>
      </c>
      <c r="F35">
        <v>0</v>
      </c>
      <c r="G35">
        <v>0</v>
      </c>
      <c r="H35">
        <v>363013500</v>
      </c>
      <c r="J35" s="1"/>
      <c r="K35" s="1"/>
      <c r="L35" s="1"/>
      <c r="M35" s="1"/>
    </row>
    <row r="36" spans="1:13">
      <c r="A36" s="1" t="s">
        <v>102</v>
      </c>
      <c r="B36" s="1" t="s">
        <v>103</v>
      </c>
      <c r="C36" s="1" t="s">
        <v>93</v>
      </c>
      <c r="D36" s="1" t="s">
        <v>90</v>
      </c>
      <c r="E36">
        <v>1517396204</v>
      </c>
      <c r="F36">
        <v>1517396204</v>
      </c>
      <c r="G36">
        <v>1517396204</v>
      </c>
      <c r="H36">
        <v>0</v>
      </c>
      <c r="J36" s="1"/>
      <c r="K36" s="1"/>
      <c r="L36" s="1"/>
      <c r="M36" s="1"/>
    </row>
    <row r="37" spans="1:13">
      <c r="A37" s="1" t="s">
        <v>104</v>
      </c>
      <c r="B37" s="1" t="s">
        <v>105</v>
      </c>
      <c r="C37" s="1" t="s">
        <v>93</v>
      </c>
      <c r="D37" s="1" t="s">
        <v>90</v>
      </c>
      <c r="E37">
        <v>320792354</v>
      </c>
      <c r="F37">
        <v>320792354</v>
      </c>
      <c r="G37">
        <v>269468802</v>
      </c>
      <c r="H37">
        <v>0</v>
      </c>
      <c r="J37" s="1"/>
      <c r="K37" s="1"/>
      <c r="L37" s="1"/>
      <c r="M37" s="1"/>
    </row>
    <row r="38" spans="1:13">
      <c r="A38" s="1" t="s">
        <v>106</v>
      </c>
      <c r="B38" s="1" t="s">
        <v>107</v>
      </c>
      <c r="C38" s="1" t="s">
        <v>93</v>
      </c>
      <c r="D38" s="1" t="s">
        <v>90</v>
      </c>
      <c r="E38">
        <v>127782992</v>
      </c>
      <c r="F38">
        <v>127782992</v>
      </c>
      <c r="G38">
        <v>127782992</v>
      </c>
      <c r="H38">
        <v>127782992</v>
      </c>
      <c r="J38" s="1"/>
      <c r="K38" s="1"/>
      <c r="L38" s="1"/>
      <c r="M38" s="1"/>
    </row>
    <row r="39" spans="1:13">
      <c r="A39" s="1" t="s">
        <v>108</v>
      </c>
      <c r="B39" s="1" t="s">
        <v>109</v>
      </c>
      <c r="C39" s="1" t="s">
        <v>93</v>
      </c>
      <c r="D39" s="1" t="s">
        <v>90</v>
      </c>
      <c r="E39">
        <v>14438000</v>
      </c>
      <c r="F39">
        <v>14438000</v>
      </c>
      <c r="G39">
        <v>14438000</v>
      </c>
      <c r="H39">
        <v>14438000</v>
      </c>
      <c r="J39" s="1"/>
      <c r="K39" s="1"/>
      <c r="L39" s="1"/>
      <c r="M39" s="1"/>
    </row>
    <row r="40" spans="1:13">
      <c r="A40" s="1" t="s">
        <v>110</v>
      </c>
      <c r="B40" s="1" t="s">
        <v>111</v>
      </c>
      <c r="C40" s="1" t="s">
        <v>93</v>
      </c>
      <c r="D40" s="1" t="s">
        <v>90</v>
      </c>
      <c r="E40">
        <v>40155000</v>
      </c>
      <c r="F40">
        <v>40155000</v>
      </c>
      <c r="G40">
        <v>40155000</v>
      </c>
      <c r="H40">
        <v>40155000</v>
      </c>
      <c r="J40" s="1"/>
      <c r="K40" s="1"/>
      <c r="L40" s="1"/>
      <c r="M40" s="1"/>
    </row>
    <row r="41" spans="1:13">
      <c r="A41" s="1" t="s">
        <v>112</v>
      </c>
      <c r="B41" s="1" t="s">
        <v>113</v>
      </c>
      <c r="C41" s="1" t="s">
        <v>93</v>
      </c>
      <c r="D41" s="1" t="s">
        <v>90</v>
      </c>
      <c r="E41">
        <v>2321118610</v>
      </c>
      <c r="F41">
        <v>2321118610</v>
      </c>
      <c r="G41">
        <v>2321118610</v>
      </c>
      <c r="H41">
        <v>2321118610</v>
      </c>
      <c r="J41" s="1"/>
      <c r="K41" s="1"/>
      <c r="L41" s="1"/>
      <c r="M41" s="1"/>
    </row>
    <row r="42" spans="1:13">
      <c r="A42" s="1" t="s">
        <v>114</v>
      </c>
      <c r="B42" s="1" t="s">
        <v>115</v>
      </c>
      <c r="C42" s="1" t="s">
        <v>93</v>
      </c>
      <c r="D42" s="1" t="s">
        <v>90</v>
      </c>
      <c r="E42">
        <v>21327907</v>
      </c>
      <c r="F42">
        <v>21327907</v>
      </c>
      <c r="G42">
        <v>0</v>
      </c>
      <c r="H42">
        <v>0</v>
      </c>
      <c r="J42" s="1"/>
      <c r="K42" s="1"/>
      <c r="L42" s="1"/>
      <c r="M42" s="1"/>
    </row>
    <row r="43" spans="1:13">
      <c r="A43" s="1" t="s">
        <v>116</v>
      </c>
      <c r="B43" s="1" t="s">
        <v>117</v>
      </c>
      <c r="C43" s="1" t="s">
        <v>93</v>
      </c>
      <c r="D43" s="1" t="s">
        <v>90</v>
      </c>
      <c r="E43">
        <v>234807978</v>
      </c>
      <c r="F43">
        <v>234807978</v>
      </c>
      <c r="G43">
        <v>234807978</v>
      </c>
      <c r="H43">
        <v>234807978</v>
      </c>
      <c r="J43" s="1"/>
      <c r="K43" s="1"/>
      <c r="L43" s="1"/>
      <c r="M43" s="1"/>
    </row>
    <row r="44" spans="1:13">
      <c r="A44" s="1" t="s">
        <v>118</v>
      </c>
      <c r="B44" s="4" t="s">
        <v>119</v>
      </c>
      <c r="C44" s="1"/>
      <c r="D44" s="1" t="s">
        <v>90</v>
      </c>
      <c r="E44">
        <f>VLOOKUP($B44,'[1]Tally TB'!$A$8:$D$230,4,0)</f>
        <v>13732979</v>
      </c>
      <c r="F44">
        <v>0</v>
      </c>
      <c r="G44">
        <v>0</v>
      </c>
      <c r="H44">
        <v>0</v>
      </c>
      <c r="J44" s="1"/>
      <c r="K44" s="1"/>
      <c r="L44" s="1"/>
      <c r="M44" s="1"/>
    </row>
    <row r="45" spans="1:13">
      <c r="A45" s="1" t="s">
        <v>120</v>
      </c>
      <c r="B45" s="1" t="s">
        <v>121</v>
      </c>
      <c r="C45" s="1" t="s">
        <v>122</v>
      </c>
      <c r="D45" s="1" t="s">
        <v>90</v>
      </c>
      <c r="E45">
        <v>101240558</v>
      </c>
      <c r="F45">
        <v>101240558</v>
      </c>
      <c r="G45">
        <v>91839620</v>
      </c>
      <c r="H45">
        <v>88519790</v>
      </c>
      <c r="J45" s="1"/>
      <c r="K45" s="1"/>
      <c r="L45" s="1"/>
      <c r="M45" s="1"/>
    </row>
    <row r="46" spans="1:13">
      <c r="A46" s="1" t="s">
        <v>123</v>
      </c>
      <c r="B46" s="1" t="s">
        <v>124</v>
      </c>
      <c r="C46" s="1" t="s">
        <v>122</v>
      </c>
      <c r="D46" s="1" t="s">
        <v>90</v>
      </c>
      <c r="E46">
        <v>32242131</v>
      </c>
      <c r="F46">
        <v>32242131</v>
      </c>
      <c r="G46">
        <v>28670346</v>
      </c>
      <c r="H46">
        <v>19755722</v>
      </c>
      <c r="J46" s="1"/>
      <c r="K46" s="1"/>
      <c r="L46" s="1"/>
      <c r="M46" s="1"/>
    </row>
    <row r="47" spans="1:13">
      <c r="A47" s="1" t="s">
        <v>125</v>
      </c>
      <c r="B47" s="1" t="s">
        <v>126</v>
      </c>
      <c r="C47" s="1"/>
      <c r="D47" s="1" t="s">
        <v>90</v>
      </c>
      <c r="E47">
        <v>26852050</v>
      </c>
      <c r="J47" s="1"/>
      <c r="K47" s="1"/>
      <c r="L47" s="1"/>
      <c r="M47" s="1"/>
    </row>
    <row r="48" spans="1:13">
      <c r="A48" s="1" t="s">
        <v>127</v>
      </c>
      <c r="B48" s="1" t="s">
        <v>128</v>
      </c>
      <c r="C48" s="1" t="s">
        <v>129</v>
      </c>
      <c r="D48" s="1" t="s">
        <v>90</v>
      </c>
      <c r="E48">
        <v>185678260</v>
      </c>
      <c r="F48">
        <v>185678260</v>
      </c>
      <c r="G48">
        <v>173236396</v>
      </c>
      <c r="H48">
        <v>167822395</v>
      </c>
      <c r="J48" s="1"/>
      <c r="K48" s="1"/>
      <c r="L48" s="1"/>
      <c r="M48" s="1"/>
    </row>
    <row r="49" spans="1:13">
      <c r="A49" s="1" t="s">
        <v>130</v>
      </c>
      <c r="B49" s="1" t="s">
        <v>131</v>
      </c>
      <c r="C49" s="1"/>
      <c r="D49" s="1" t="s">
        <v>90</v>
      </c>
      <c r="E49">
        <v>20138347</v>
      </c>
      <c r="J49" s="1"/>
      <c r="K49" s="1"/>
      <c r="L49" s="1"/>
      <c r="M49" s="1"/>
    </row>
    <row r="50" spans="1:13">
      <c r="A50" s="1" t="s">
        <v>132</v>
      </c>
      <c r="B50" s="1" t="s">
        <v>133</v>
      </c>
      <c r="C50" s="1" t="s">
        <v>134</v>
      </c>
      <c r="D50" s="1" t="s">
        <v>90</v>
      </c>
      <c r="E50">
        <v>26460000</v>
      </c>
      <c r="F50">
        <v>26460000</v>
      </c>
      <c r="G50">
        <v>0</v>
      </c>
      <c r="H50">
        <v>0</v>
      </c>
      <c r="J50" s="1"/>
      <c r="K50" s="1"/>
      <c r="L50" s="1"/>
      <c r="M50" s="1"/>
    </row>
    <row r="51" spans="1:13">
      <c r="A51" s="1" t="s">
        <v>135</v>
      </c>
      <c r="B51" s="1" t="s">
        <v>136</v>
      </c>
      <c r="C51" s="1" t="s">
        <v>134</v>
      </c>
      <c r="D51" s="1" t="s">
        <v>90</v>
      </c>
      <c r="E51">
        <v>60000000</v>
      </c>
      <c r="F51">
        <v>60000000</v>
      </c>
      <c r="G51">
        <v>0</v>
      </c>
      <c r="H51">
        <v>0</v>
      </c>
      <c r="J51" s="1"/>
      <c r="K51" s="1"/>
      <c r="L51" s="1"/>
      <c r="M51" s="1"/>
    </row>
    <row r="52" spans="1:13">
      <c r="A52" s="1" t="s">
        <v>137</v>
      </c>
      <c r="B52" s="1" t="s">
        <v>138</v>
      </c>
      <c r="C52" s="1" t="s">
        <v>134</v>
      </c>
      <c r="D52" s="1" t="s">
        <v>90</v>
      </c>
      <c r="E52">
        <v>52379960</v>
      </c>
      <c r="F52">
        <v>52379960</v>
      </c>
      <c r="G52">
        <v>52379960</v>
      </c>
      <c r="H52">
        <v>52379960</v>
      </c>
      <c r="J52" s="1"/>
      <c r="K52" s="1"/>
      <c r="L52" s="1"/>
      <c r="M52" s="1"/>
    </row>
    <row r="53" spans="1:13">
      <c r="A53" s="1" t="s">
        <v>139</v>
      </c>
      <c r="B53" s="1" t="s">
        <v>140</v>
      </c>
      <c r="C53" s="1" t="s">
        <v>134</v>
      </c>
      <c r="D53" s="1" t="s">
        <v>90</v>
      </c>
      <c r="E53">
        <v>266812341</v>
      </c>
      <c r="F53">
        <v>266812341</v>
      </c>
      <c r="G53">
        <v>266812341</v>
      </c>
      <c r="H53">
        <v>266812341</v>
      </c>
      <c r="J53" s="1"/>
      <c r="K53" s="1"/>
      <c r="L53" s="1"/>
      <c r="M53" s="1"/>
    </row>
    <row r="54" spans="1:13">
      <c r="A54" s="1" t="s">
        <v>141</v>
      </c>
      <c r="B54" s="1" t="s">
        <v>142</v>
      </c>
      <c r="C54" s="1"/>
      <c r="D54" s="1" t="s">
        <v>90</v>
      </c>
      <c r="E54">
        <v>373500000</v>
      </c>
      <c r="F54">
        <v>0</v>
      </c>
      <c r="G54">
        <v>0</v>
      </c>
      <c r="H54">
        <v>0</v>
      </c>
      <c r="J54" s="1"/>
      <c r="K54" s="1"/>
      <c r="L54" s="1"/>
      <c r="M54" s="1"/>
    </row>
    <row r="55" spans="1:13">
      <c r="A55" s="1" t="s">
        <v>143</v>
      </c>
      <c r="B55" s="1" t="s">
        <v>144</v>
      </c>
      <c r="C55" s="1"/>
      <c r="D55" s="1" t="s">
        <v>90</v>
      </c>
      <c r="E55">
        <v>745807699</v>
      </c>
      <c r="J55" s="1"/>
      <c r="K55" s="1"/>
      <c r="L55" s="1"/>
      <c r="M55" s="1"/>
    </row>
    <row r="56" spans="1:13">
      <c r="A56" s="1" t="s">
        <v>145</v>
      </c>
      <c r="B56" s="1" t="s">
        <v>146</v>
      </c>
      <c r="C56" s="1" t="s">
        <v>147</v>
      </c>
      <c r="D56" s="1" t="s">
        <v>90</v>
      </c>
      <c r="E56">
        <v>46342708</v>
      </c>
      <c r="F56">
        <v>46342708</v>
      </c>
      <c r="G56">
        <v>46342708</v>
      </c>
      <c r="H56">
        <v>46342708</v>
      </c>
      <c r="J56" s="1"/>
      <c r="K56" s="1"/>
      <c r="L56" s="1"/>
      <c r="M56" s="1"/>
    </row>
    <row r="57" spans="1:13">
      <c r="A57" s="1" t="s">
        <v>148</v>
      </c>
      <c r="B57" s="1" t="s">
        <v>149</v>
      </c>
      <c r="C57" s="1" t="s">
        <v>147</v>
      </c>
      <c r="D57" s="1" t="s">
        <v>90</v>
      </c>
      <c r="E57">
        <v>8156570</v>
      </c>
      <c r="F57">
        <v>8156570</v>
      </c>
      <c r="G57">
        <v>8156570</v>
      </c>
      <c r="H57">
        <v>8156570</v>
      </c>
      <c r="J57" s="1"/>
      <c r="K57" s="1"/>
      <c r="L57" s="1"/>
      <c r="M57" s="1"/>
    </row>
    <row r="58" spans="1:13">
      <c r="A58" s="1" t="s">
        <v>150</v>
      </c>
      <c r="B58" s="1" t="s">
        <v>151</v>
      </c>
      <c r="C58" s="1" t="s">
        <v>147</v>
      </c>
      <c r="D58" s="1" t="s">
        <v>90</v>
      </c>
      <c r="E58">
        <v>45497535</v>
      </c>
      <c r="F58">
        <v>45497535</v>
      </c>
      <c r="G58">
        <v>45497535</v>
      </c>
      <c r="H58">
        <v>45497535</v>
      </c>
      <c r="J58" s="1"/>
      <c r="K58" s="1"/>
      <c r="L58" s="1"/>
      <c r="M58" s="1"/>
    </row>
    <row r="59" spans="1:13">
      <c r="A59" s="1" t="s">
        <v>152</v>
      </c>
      <c r="B59" s="1" t="s">
        <v>153</v>
      </c>
      <c r="C59" s="1" t="s">
        <v>147</v>
      </c>
      <c r="D59" s="1" t="s">
        <v>90</v>
      </c>
      <c r="E59">
        <v>104692000</v>
      </c>
      <c r="F59">
        <v>104692000</v>
      </c>
      <c r="G59">
        <v>104692000</v>
      </c>
      <c r="H59">
        <v>104692000</v>
      </c>
      <c r="J59" s="1"/>
      <c r="K59" s="1"/>
      <c r="L59" s="1"/>
      <c r="M59" s="1"/>
    </row>
    <row r="60" spans="1:13">
      <c r="A60" s="1" t="s">
        <v>154</v>
      </c>
      <c r="B60" s="1" t="s">
        <v>155</v>
      </c>
      <c r="C60" s="1" t="s">
        <v>147</v>
      </c>
      <c r="D60" s="1" t="s">
        <v>90</v>
      </c>
      <c r="E60">
        <v>53841600</v>
      </c>
      <c r="F60">
        <v>53841600</v>
      </c>
      <c r="G60">
        <v>53841600</v>
      </c>
      <c r="H60">
        <v>53841600</v>
      </c>
      <c r="J60" s="1"/>
      <c r="K60" s="1"/>
      <c r="L60" s="1"/>
      <c r="M60" s="1"/>
    </row>
    <row r="61" spans="1:13">
      <c r="A61" s="1" t="s">
        <v>156</v>
      </c>
      <c r="B61" s="1" t="s">
        <v>157</v>
      </c>
      <c r="C61" s="1" t="s">
        <v>147</v>
      </c>
      <c r="D61" s="1" t="s">
        <v>90</v>
      </c>
      <c r="E61">
        <v>2104344449</v>
      </c>
      <c r="F61">
        <v>2104344449</v>
      </c>
      <c r="G61">
        <v>2104344449</v>
      </c>
      <c r="H61">
        <v>2104344449</v>
      </c>
      <c r="J61" s="1"/>
      <c r="K61" s="1"/>
      <c r="L61" s="1"/>
      <c r="M61" s="1"/>
    </row>
    <row r="62" spans="1:13">
      <c r="A62" s="1" t="s">
        <v>158</v>
      </c>
      <c r="B62" s="1" t="s">
        <v>159</v>
      </c>
      <c r="C62" s="1" t="s">
        <v>147</v>
      </c>
      <c r="D62" s="1" t="s">
        <v>90</v>
      </c>
      <c r="E62">
        <v>115535100</v>
      </c>
      <c r="F62">
        <v>115535100</v>
      </c>
      <c r="G62">
        <v>115535100</v>
      </c>
      <c r="H62">
        <v>115535100</v>
      </c>
      <c r="J62" s="1"/>
      <c r="K62" s="1"/>
      <c r="L62" s="1"/>
      <c r="M62" s="1"/>
    </row>
    <row r="63" spans="1:13">
      <c r="A63" s="1" t="s">
        <v>160</v>
      </c>
      <c r="B63" s="1" t="s">
        <v>161</v>
      </c>
      <c r="C63" s="1" t="s">
        <v>147</v>
      </c>
      <c r="D63" s="1" t="s">
        <v>90</v>
      </c>
      <c r="E63">
        <v>31407600</v>
      </c>
      <c r="F63">
        <v>31407600</v>
      </c>
      <c r="G63">
        <v>31407600</v>
      </c>
      <c r="H63">
        <v>31407600</v>
      </c>
      <c r="J63" s="1"/>
      <c r="K63" s="1"/>
      <c r="L63" s="1"/>
      <c r="M63" s="1"/>
    </row>
    <row r="64" spans="1:13">
      <c r="A64" s="1" t="s">
        <v>162</v>
      </c>
      <c r="B64" s="1" t="s">
        <v>163</v>
      </c>
      <c r="C64" s="1" t="s">
        <v>147</v>
      </c>
      <c r="D64" s="1" t="s">
        <v>90</v>
      </c>
      <c r="E64">
        <v>306075016</v>
      </c>
      <c r="F64">
        <v>306075016</v>
      </c>
      <c r="G64">
        <v>306075016</v>
      </c>
      <c r="H64">
        <v>306075016</v>
      </c>
      <c r="J64" s="1"/>
      <c r="K64" s="1"/>
      <c r="L64" s="1"/>
      <c r="M64" s="1"/>
    </row>
    <row r="65" spans="1:13">
      <c r="A65" s="1" t="s">
        <v>164</v>
      </c>
      <c r="B65" s="1" t="s">
        <v>165</v>
      </c>
      <c r="C65" s="1" t="s">
        <v>147</v>
      </c>
      <c r="D65" s="1" t="s">
        <v>90</v>
      </c>
      <c r="E65">
        <v>2200000</v>
      </c>
      <c r="F65">
        <v>2200000</v>
      </c>
      <c r="G65">
        <v>2200000</v>
      </c>
      <c r="H65">
        <v>2200000</v>
      </c>
      <c r="J65" s="1"/>
      <c r="K65" s="1"/>
      <c r="L65" s="1"/>
      <c r="M65" s="1"/>
    </row>
    <row r="66" spans="1:13">
      <c r="A66" s="1" t="s">
        <v>166</v>
      </c>
      <c r="B66" s="1" t="s">
        <v>167</v>
      </c>
      <c r="C66" s="1" t="s">
        <v>147</v>
      </c>
      <c r="D66" s="1" t="s">
        <v>90</v>
      </c>
      <c r="E66">
        <v>5458630</v>
      </c>
      <c r="F66">
        <v>5458630</v>
      </c>
      <c r="G66">
        <v>5458630</v>
      </c>
      <c r="H66">
        <v>5458630</v>
      </c>
      <c r="J66" s="1"/>
      <c r="K66" s="1"/>
      <c r="L66" s="1"/>
      <c r="M66" s="1"/>
    </row>
    <row r="67" spans="1:13">
      <c r="A67" s="1" t="s">
        <v>168</v>
      </c>
      <c r="B67" s="1" t="s">
        <v>169</v>
      </c>
      <c r="C67" s="1" t="s">
        <v>147</v>
      </c>
      <c r="D67" s="1" t="s">
        <v>90</v>
      </c>
      <c r="E67">
        <v>34398800</v>
      </c>
      <c r="F67">
        <v>34398800</v>
      </c>
      <c r="G67">
        <v>34398800</v>
      </c>
      <c r="H67">
        <v>34398800</v>
      </c>
      <c r="J67" s="1"/>
      <c r="K67" s="1"/>
      <c r="L67" s="1"/>
      <c r="M67" s="1"/>
    </row>
    <row r="68" spans="1:13">
      <c r="A68" s="1" t="s">
        <v>170</v>
      </c>
      <c r="B68" s="1" t="s">
        <v>171</v>
      </c>
      <c r="C68" s="1" t="s">
        <v>147</v>
      </c>
      <c r="D68" s="1" t="s">
        <v>90</v>
      </c>
      <c r="E68">
        <v>116884674</v>
      </c>
      <c r="F68">
        <v>116884674</v>
      </c>
      <c r="G68">
        <v>116884674</v>
      </c>
      <c r="H68">
        <v>0</v>
      </c>
      <c r="J68" s="1"/>
      <c r="K68" s="1"/>
      <c r="L68" s="1"/>
      <c r="M68" s="1"/>
    </row>
    <row r="69" spans="1:13">
      <c r="A69" s="1" t="s">
        <v>172</v>
      </c>
      <c r="B69" s="1" t="s">
        <v>173</v>
      </c>
      <c r="C69" s="1" t="s">
        <v>147</v>
      </c>
      <c r="D69" s="1" t="s">
        <v>90</v>
      </c>
      <c r="E69">
        <v>195464238</v>
      </c>
      <c r="F69">
        <v>195464238</v>
      </c>
      <c r="G69">
        <v>195464238</v>
      </c>
      <c r="H69">
        <v>195464238</v>
      </c>
      <c r="J69" s="1"/>
      <c r="K69" s="1"/>
      <c r="L69" s="1"/>
      <c r="M69" s="1"/>
    </row>
    <row r="70" spans="1:13">
      <c r="A70" s="1" t="s">
        <v>174</v>
      </c>
      <c r="B70" s="1" t="s">
        <v>175</v>
      </c>
      <c r="C70" s="1" t="s">
        <v>147</v>
      </c>
      <c r="D70" s="1" t="s">
        <v>90</v>
      </c>
      <c r="E70">
        <v>157038000</v>
      </c>
      <c r="F70">
        <v>157038000</v>
      </c>
      <c r="G70">
        <v>157038000</v>
      </c>
      <c r="H70">
        <v>157038000</v>
      </c>
      <c r="J70" s="1"/>
      <c r="K70" s="1"/>
      <c r="L70" s="1"/>
      <c r="M70" s="1"/>
    </row>
    <row r="71" spans="1:13">
      <c r="A71" s="1" t="s">
        <v>176</v>
      </c>
      <c r="B71" s="1" t="s">
        <v>177</v>
      </c>
      <c r="C71" s="1" t="s">
        <v>147</v>
      </c>
      <c r="D71" s="1" t="s">
        <v>90</v>
      </c>
      <c r="E71">
        <v>261730000</v>
      </c>
      <c r="F71">
        <v>261730000</v>
      </c>
      <c r="G71">
        <v>261730000</v>
      </c>
      <c r="H71">
        <v>261730000</v>
      </c>
      <c r="J71" s="1"/>
      <c r="K71" s="1"/>
      <c r="L71" s="1"/>
      <c r="M71" s="1"/>
    </row>
    <row r="72" spans="1:13">
      <c r="A72" s="1" t="s">
        <v>178</v>
      </c>
      <c r="B72" s="1" t="s">
        <v>179</v>
      </c>
      <c r="C72" s="1" t="s">
        <v>147</v>
      </c>
      <c r="D72" s="1" t="s">
        <v>90</v>
      </c>
      <c r="E72">
        <v>80014600</v>
      </c>
      <c r="F72">
        <v>80014600</v>
      </c>
      <c r="G72">
        <v>80014600</v>
      </c>
      <c r="H72">
        <v>80014600</v>
      </c>
      <c r="J72" s="1"/>
      <c r="K72" s="1"/>
      <c r="L72" s="1"/>
      <c r="M72" s="1"/>
    </row>
    <row r="73" spans="1:13">
      <c r="A73" s="1" t="s">
        <v>180</v>
      </c>
      <c r="B73" s="1" t="s">
        <v>181</v>
      </c>
      <c r="C73" s="1" t="s">
        <v>147</v>
      </c>
      <c r="D73" s="1" t="s">
        <v>90</v>
      </c>
      <c r="E73">
        <v>927846136</v>
      </c>
      <c r="F73">
        <v>927846136</v>
      </c>
      <c r="G73">
        <v>927846136</v>
      </c>
      <c r="H73">
        <v>927846136</v>
      </c>
      <c r="J73" s="1"/>
      <c r="K73" s="1"/>
      <c r="L73" s="1"/>
      <c r="M73" s="1"/>
    </row>
    <row r="74" spans="1:13">
      <c r="A74" s="1" t="s">
        <v>182</v>
      </c>
      <c r="B74" s="1" t="s">
        <v>183</v>
      </c>
      <c r="C74" s="1" t="s">
        <v>147</v>
      </c>
      <c r="D74" s="1" t="s">
        <v>90</v>
      </c>
      <c r="E74">
        <v>36358000</v>
      </c>
      <c r="F74">
        <v>36358000</v>
      </c>
      <c r="G74">
        <v>36358000</v>
      </c>
      <c r="H74">
        <v>36358000</v>
      </c>
      <c r="J74" s="1"/>
      <c r="K74" s="1"/>
      <c r="L74" s="1"/>
      <c r="M74" s="1"/>
    </row>
    <row r="75" spans="1:13">
      <c r="A75" s="1" t="s">
        <v>184</v>
      </c>
      <c r="B75" s="1" t="s">
        <v>185</v>
      </c>
      <c r="C75" s="1" t="s">
        <v>147</v>
      </c>
      <c r="D75" s="1" t="s">
        <v>90</v>
      </c>
      <c r="E75">
        <v>62571076</v>
      </c>
      <c r="F75">
        <v>62571076</v>
      </c>
      <c r="G75">
        <v>0</v>
      </c>
      <c r="H75">
        <v>0</v>
      </c>
      <c r="J75" s="1"/>
      <c r="K75" s="1"/>
      <c r="L75" s="1"/>
      <c r="M75" s="1"/>
    </row>
    <row r="76" spans="1:13">
      <c r="A76" s="1" t="s">
        <v>186</v>
      </c>
      <c r="B76" s="1" t="s">
        <v>187</v>
      </c>
      <c r="C76" s="1" t="s">
        <v>147</v>
      </c>
      <c r="D76" s="1" t="s">
        <v>90</v>
      </c>
      <c r="E76">
        <v>17170095</v>
      </c>
      <c r="F76">
        <v>17170095</v>
      </c>
      <c r="G76">
        <v>17170095</v>
      </c>
      <c r="H76">
        <v>0</v>
      </c>
      <c r="J76" s="1"/>
      <c r="K76" s="1"/>
      <c r="L76" s="1"/>
      <c r="M76" s="1"/>
    </row>
    <row r="77" spans="1:13">
      <c r="A77" s="1" t="s">
        <v>188</v>
      </c>
      <c r="B77" s="1" t="s">
        <v>189</v>
      </c>
      <c r="C77" s="1" t="s">
        <v>147</v>
      </c>
      <c r="D77" s="1" t="s">
        <v>90</v>
      </c>
      <c r="E77">
        <v>128546820</v>
      </c>
      <c r="F77">
        <v>128546820</v>
      </c>
      <c r="G77">
        <v>128546820</v>
      </c>
      <c r="H77">
        <v>128546820</v>
      </c>
      <c r="J77" s="1"/>
      <c r="K77" s="1"/>
      <c r="L77" s="1"/>
      <c r="M77" s="1"/>
    </row>
    <row r="78" spans="1:13">
      <c r="A78" s="1" t="s">
        <v>190</v>
      </c>
      <c r="B78" s="1" t="s">
        <v>191</v>
      </c>
      <c r="C78" s="1" t="s">
        <v>147</v>
      </c>
      <c r="D78" s="1" t="s">
        <v>90</v>
      </c>
      <c r="E78">
        <v>486070000</v>
      </c>
      <c r="F78">
        <v>486070000</v>
      </c>
      <c r="G78">
        <v>486070000</v>
      </c>
      <c r="H78">
        <v>486070000</v>
      </c>
      <c r="J78" s="1"/>
      <c r="K78" s="1"/>
      <c r="L78" s="1"/>
      <c r="M78" s="1"/>
    </row>
    <row r="79" spans="1:13">
      <c r="A79" s="1" t="s">
        <v>192</v>
      </c>
      <c r="B79" s="1" t="s">
        <v>193</v>
      </c>
      <c r="C79" s="1" t="s">
        <v>147</v>
      </c>
      <c r="D79" s="1" t="s">
        <v>90</v>
      </c>
      <c r="E79">
        <v>290930588</v>
      </c>
      <c r="F79">
        <v>290930588</v>
      </c>
      <c r="G79">
        <v>290930588</v>
      </c>
      <c r="H79">
        <v>290930588</v>
      </c>
      <c r="J79" s="1"/>
      <c r="K79" s="1"/>
      <c r="L79" s="1"/>
      <c r="M79" s="1"/>
    </row>
    <row r="80" spans="1:13">
      <c r="A80" s="1" t="s">
        <v>194</v>
      </c>
      <c r="B80" s="1" t="s">
        <v>195</v>
      </c>
      <c r="C80" s="1" t="s">
        <v>147</v>
      </c>
      <c r="D80" s="1" t="s">
        <v>90</v>
      </c>
      <c r="E80">
        <v>211470011</v>
      </c>
      <c r="F80">
        <v>211470011</v>
      </c>
      <c r="G80">
        <v>211470011</v>
      </c>
      <c r="H80">
        <v>211470011</v>
      </c>
      <c r="J80" s="1"/>
      <c r="K80" s="1"/>
      <c r="L80" s="1"/>
      <c r="M80" s="1"/>
    </row>
    <row r="81" spans="1:13">
      <c r="A81" s="1" t="s">
        <v>196</v>
      </c>
      <c r="B81" s="1" t="s">
        <v>197</v>
      </c>
      <c r="C81" s="1" t="s">
        <v>147</v>
      </c>
      <c r="D81" s="1" t="s">
        <v>90</v>
      </c>
      <c r="E81">
        <v>370967644</v>
      </c>
      <c r="F81">
        <v>370967644</v>
      </c>
      <c r="G81">
        <v>370967644</v>
      </c>
      <c r="H81">
        <v>0</v>
      </c>
      <c r="J81" s="1"/>
      <c r="K81" s="1"/>
      <c r="L81" s="1"/>
      <c r="M81" s="1"/>
    </row>
    <row r="82" spans="1:13">
      <c r="A82" s="1" t="s">
        <v>198</v>
      </c>
      <c r="B82" s="1" t="s">
        <v>199</v>
      </c>
      <c r="C82" s="1" t="s">
        <v>147</v>
      </c>
      <c r="D82" s="1" t="s">
        <v>90</v>
      </c>
      <c r="E82">
        <v>352764104</v>
      </c>
      <c r="F82">
        <v>352764104</v>
      </c>
      <c r="G82">
        <v>324932923</v>
      </c>
      <c r="H82">
        <v>0</v>
      </c>
      <c r="J82" s="1"/>
      <c r="K82" s="1"/>
      <c r="L82" s="1"/>
      <c r="M82" s="1"/>
    </row>
    <row r="83" spans="1:13">
      <c r="A83" s="1" t="s">
        <v>200</v>
      </c>
      <c r="B83" s="1" t="s">
        <v>201</v>
      </c>
      <c r="C83" s="1" t="s">
        <v>147</v>
      </c>
      <c r="D83" s="1" t="s">
        <v>90</v>
      </c>
      <c r="E83">
        <v>178558370</v>
      </c>
      <c r="F83">
        <v>178558370</v>
      </c>
      <c r="G83">
        <v>178558370</v>
      </c>
      <c r="H83">
        <v>178558370</v>
      </c>
      <c r="J83" s="1"/>
      <c r="K83" s="1"/>
      <c r="L83" s="1"/>
      <c r="M83" s="1"/>
    </row>
    <row r="84" spans="1:13">
      <c r="A84" s="1" t="s">
        <v>202</v>
      </c>
      <c r="B84" s="1" t="s">
        <v>203</v>
      </c>
      <c r="C84" s="1" t="s">
        <v>147</v>
      </c>
      <c r="D84" s="1" t="s">
        <v>90</v>
      </c>
      <c r="E84">
        <v>121688006</v>
      </c>
      <c r="F84">
        <v>121688006</v>
      </c>
      <c r="G84">
        <v>121688006</v>
      </c>
      <c r="H84">
        <v>121688006</v>
      </c>
      <c r="J84" s="1"/>
      <c r="K84" s="1"/>
      <c r="L84" s="1"/>
      <c r="M84" s="1"/>
    </row>
    <row r="85" spans="1:13">
      <c r="A85" s="1" t="s">
        <v>204</v>
      </c>
      <c r="B85" s="1" t="s">
        <v>205</v>
      </c>
      <c r="C85" s="1" t="s">
        <v>147</v>
      </c>
      <c r="D85" s="1" t="s">
        <v>90</v>
      </c>
      <c r="E85">
        <v>3709000</v>
      </c>
      <c r="F85">
        <v>3709000</v>
      </c>
      <c r="G85">
        <v>3709000</v>
      </c>
      <c r="H85">
        <v>3709000</v>
      </c>
      <c r="J85" s="1"/>
      <c r="K85" s="1"/>
      <c r="L85" s="1"/>
      <c r="M85" s="1"/>
    </row>
    <row r="86" spans="1:13">
      <c r="A86" s="1" t="s">
        <v>206</v>
      </c>
      <c r="B86" s="1" t="s">
        <v>207</v>
      </c>
      <c r="C86" s="1" t="s">
        <v>147</v>
      </c>
      <c r="D86" s="1" t="s">
        <v>90</v>
      </c>
      <c r="E86">
        <v>918148415</v>
      </c>
      <c r="F86">
        <v>918148415</v>
      </c>
      <c r="G86">
        <v>918148415</v>
      </c>
      <c r="H86">
        <v>918148415</v>
      </c>
      <c r="J86" s="1"/>
      <c r="K86" s="1"/>
      <c r="L86" s="1"/>
      <c r="M86" s="1"/>
    </row>
    <row r="87" spans="1:13">
      <c r="A87" s="1" t="s">
        <v>208</v>
      </c>
      <c r="B87" s="1" t="s">
        <v>209</v>
      </c>
      <c r="C87" s="1" t="s">
        <v>147</v>
      </c>
      <c r="D87" s="1" t="s">
        <v>90</v>
      </c>
      <c r="E87">
        <v>53841600</v>
      </c>
      <c r="F87">
        <v>53841600</v>
      </c>
      <c r="G87">
        <v>53841600</v>
      </c>
      <c r="H87">
        <v>53841600</v>
      </c>
      <c r="J87" s="1"/>
      <c r="K87" s="1"/>
      <c r="L87" s="1"/>
      <c r="M87" s="1"/>
    </row>
    <row r="88" spans="1:13">
      <c r="A88" s="1" t="s">
        <v>210</v>
      </c>
      <c r="B88" s="1" t="s">
        <v>211</v>
      </c>
      <c r="C88" s="1" t="s">
        <v>147</v>
      </c>
      <c r="D88" s="1" t="s">
        <v>90</v>
      </c>
      <c r="E88">
        <v>497738836</v>
      </c>
      <c r="F88">
        <v>497738836</v>
      </c>
      <c r="G88">
        <v>0</v>
      </c>
      <c r="H88">
        <v>0</v>
      </c>
      <c r="J88" s="1"/>
      <c r="K88" s="1"/>
      <c r="L88" s="1"/>
      <c r="M88" s="1"/>
    </row>
    <row r="89" spans="1:13">
      <c r="A89" s="1" t="s">
        <v>212</v>
      </c>
      <c r="B89" s="1" t="s">
        <v>213</v>
      </c>
      <c r="C89" s="1" t="s">
        <v>147</v>
      </c>
      <c r="D89" s="1" t="s">
        <v>90</v>
      </c>
      <c r="E89">
        <v>7791000</v>
      </c>
      <c r="F89">
        <v>7791000</v>
      </c>
      <c r="G89">
        <v>7791000</v>
      </c>
      <c r="H89">
        <v>7791000</v>
      </c>
      <c r="J89" s="1"/>
      <c r="K89" s="1"/>
      <c r="L89" s="1"/>
      <c r="M89" s="1"/>
    </row>
    <row r="90" spans="1:13">
      <c r="A90" s="1" t="s">
        <v>214</v>
      </c>
      <c r="B90" s="1" t="s">
        <v>215</v>
      </c>
      <c r="C90" s="1" t="s">
        <v>147</v>
      </c>
      <c r="D90" s="1" t="s">
        <v>90</v>
      </c>
      <c r="E90">
        <v>80762400</v>
      </c>
      <c r="F90">
        <v>80762400</v>
      </c>
      <c r="G90">
        <v>80762400</v>
      </c>
      <c r="H90">
        <v>80762400</v>
      </c>
      <c r="J90" s="1"/>
      <c r="K90" s="1"/>
      <c r="L90" s="1"/>
      <c r="M90" s="1"/>
    </row>
    <row r="91" spans="1:13">
      <c r="A91" s="1" t="s">
        <v>216</v>
      </c>
      <c r="B91" s="1" t="s">
        <v>217</v>
      </c>
      <c r="C91" s="1" t="s">
        <v>147</v>
      </c>
      <c r="D91" s="1" t="s">
        <v>90</v>
      </c>
      <c r="E91">
        <v>164516000</v>
      </c>
      <c r="F91">
        <v>164516000</v>
      </c>
      <c r="G91">
        <v>164516000</v>
      </c>
      <c r="H91">
        <v>164516000</v>
      </c>
      <c r="J91" s="1"/>
      <c r="K91" s="1"/>
      <c r="L91" s="1"/>
      <c r="M91" s="1"/>
    </row>
    <row r="92" spans="1:13">
      <c r="A92" s="1" t="s">
        <v>218</v>
      </c>
      <c r="B92" s="1" t="s">
        <v>219</v>
      </c>
      <c r="C92" s="1" t="s">
        <v>147</v>
      </c>
      <c r="D92" s="1" t="s">
        <v>90</v>
      </c>
      <c r="E92">
        <v>157483907</v>
      </c>
      <c r="F92">
        <v>157483907</v>
      </c>
      <c r="G92">
        <v>157483907</v>
      </c>
      <c r="H92">
        <v>157483907</v>
      </c>
      <c r="J92" s="1"/>
      <c r="K92" s="1"/>
      <c r="L92" s="1"/>
      <c r="M92" s="1"/>
    </row>
    <row r="93" spans="1:13">
      <c r="A93" s="1" t="s">
        <v>220</v>
      </c>
      <c r="B93" s="1" t="s">
        <v>221</v>
      </c>
      <c r="C93" s="1" t="s">
        <v>147</v>
      </c>
      <c r="D93" s="1" t="s">
        <v>90</v>
      </c>
      <c r="E93">
        <v>1810896757</v>
      </c>
      <c r="F93">
        <v>1810896757</v>
      </c>
      <c r="G93">
        <v>1810896757</v>
      </c>
      <c r="H93">
        <v>1810896757</v>
      </c>
      <c r="J93" s="1"/>
      <c r="K93" s="1"/>
      <c r="L93" s="1"/>
      <c r="M93" s="1"/>
    </row>
    <row r="94" spans="1:13">
      <c r="A94" s="1" t="s">
        <v>222</v>
      </c>
      <c r="B94" s="1" t="s">
        <v>223</v>
      </c>
      <c r="C94" s="1" t="s">
        <v>147</v>
      </c>
      <c r="D94" s="1" t="s">
        <v>90</v>
      </c>
      <c r="E94">
        <v>1870644860</v>
      </c>
      <c r="F94">
        <v>1870644860</v>
      </c>
      <c r="G94">
        <v>1870644860</v>
      </c>
      <c r="H94">
        <v>1746840672</v>
      </c>
      <c r="J94" s="1"/>
      <c r="K94" s="1"/>
      <c r="L94" s="1"/>
      <c r="M94" s="1"/>
    </row>
    <row r="95" spans="1:13">
      <c r="A95" s="1" t="s">
        <v>224</v>
      </c>
      <c r="B95" s="1" t="s">
        <v>225</v>
      </c>
      <c r="C95" s="1" t="s">
        <v>147</v>
      </c>
      <c r="D95" s="1" t="s">
        <v>90</v>
      </c>
      <c r="E95">
        <v>34024900</v>
      </c>
      <c r="F95">
        <v>34024900</v>
      </c>
      <c r="G95">
        <v>34024900</v>
      </c>
      <c r="H95">
        <v>34024900</v>
      </c>
      <c r="J95" s="1"/>
      <c r="K95" s="1"/>
      <c r="L95" s="1"/>
      <c r="M95" s="1"/>
    </row>
    <row r="96" spans="1:13">
      <c r="A96" s="1" t="s">
        <v>226</v>
      </c>
      <c r="B96" s="1" t="s">
        <v>227</v>
      </c>
      <c r="C96" s="1" t="s">
        <v>147</v>
      </c>
      <c r="D96" s="1" t="s">
        <v>90</v>
      </c>
      <c r="E96">
        <v>1630401659</v>
      </c>
      <c r="F96">
        <v>1630401659</v>
      </c>
      <c r="G96">
        <v>1630401659</v>
      </c>
      <c r="H96">
        <v>1630401659</v>
      </c>
      <c r="J96" s="1"/>
      <c r="K96" s="1"/>
      <c r="L96" s="1"/>
      <c r="M96" s="1"/>
    </row>
    <row r="97" spans="1:13">
      <c r="A97" s="1" t="s">
        <v>228</v>
      </c>
      <c r="B97" s="1" t="s">
        <v>229</v>
      </c>
      <c r="C97" s="1" t="s">
        <v>147</v>
      </c>
      <c r="D97" s="1" t="s">
        <v>90</v>
      </c>
      <c r="E97">
        <v>220601000</v>
      </c>
      <c r="F97">
        <v>220601000</v>
      </c>
      <c r="G97">
        <v>220601000</v>
      </c>
      <c r="H97">
        <v>220601000</v>
      </c>
      <c r="J97" s="1"/>
      <c r="K97" s="1"/>
      <c r="L97" s="1"/>
      <c r="M97" s="1"/>
    </row>
    <row r="98" spans="1:13">
      <c r="A98" s="1" t="s">
        <v>230</v>
      </c>
      <c r="B98" s="1" t="s">
        <v>231</v>
      </c>
      <c r="C98" s="1" t="s">
        <v>147</v>
      </c>
      <c r="D98" s="1" t="s">
        <v>90</v>
      </c>
      <c r="E98">
        <v>26920800</v>
      </c>
      <c r="F98">
        <v>26920800</v>
      </c>
      <c r="G98">
        <v>26920800</v>
      </c>
      <c r="H98">
        <v>26920800</v>
      </c>
      <c r="J98" s="1"/>
      <c r="K98" s="1"/>
      <c r="L98" s="1"/>
      <c r="M98" s="1"/>
    </row>
    <row r="99" spans="1:13">
      <c r="A99" s="1" t="s">
        <v>232</v>
      </c>
      <c r="B99" s="1" t="s">
        <v>233</v>
      </c>
      <c r="C99" s="1" t="s">
        <v>147</v>
      </c>
      <c r="D99" s="1" t="s">
        <v>90</v>
      </c>
      <c r="E99">
        <v>64254715</v>
      </c>
      <c r="F99">
        <v>64254715</v>
      </c>
      <c r="G99">
        <v>64254715</v>
      </c>
      <c r="H99">
        <v>64254715</v>
      </c>
      <c r="J99" s="1"/>
      <c r="K99" s="1"/>
      <c r="L99" s="1"/>
      <c r="M99" s="1"/>
    </row>
    <row r="100" spans="1:13">
      <c r="A100" s="1" t="s">
        <v>234</v>
      </c>
      <c r="B100" s="1" t="s">
        <v>235</v>
      </c>
      <c r="C100" s="1" t="s">
        <v>147</v>
      </c>
      <c r="D100" s="1" t="s">
        <v>90</v>
      </c>
      <c r="E100">
        <v>168837375</v>
      </c>
      <c r="F100">
        <v>168837375</v>
      </c>
      <c r="G100">
        <v>168837375</v>
      </c>
      <c r="H100">
        <v>32120155</v>
      </c>
      <c r="J100" s="1"/>
      <c r="K100" s="1"/>
      <c r="L100" s="1"/>
      <c r="M100" s="1"/>
    </row>
    <row r="101" spans="1:13">
      <c r="A101" s="1" t="s">
        <v>236</v>
      </c>
      <c r="B101" s="1" t="s">
        <v>237</v>
      </c>
      <c r="C101" s="1" t="s">
        <v>147</v>
      </c>
      <c r="D101" s="1" t="s">
        <v>90</v>
      </c>
      <c r="E101">
        <v>25798316</v>
      </c>
      <c r="F101">
        <v>25798316</v>
      </c>
      <c r="G101">
        <v>25798316</v>
      </c>
      <c r="H101">
        <v>25798316</v>
      </c>
      <c r="J101" s="1"/>
      <c r="K101" s="1"/>
      <c r="L101" s="1"/>
      <c r="M101" s="1"/>
    </row>
    <row r="102" spans="1:13">
      <c r="A102" s="1" t="s">
        <v>238</v>
      </c>
      <c r="B102" s="1" t="s">
        <v>239</v>
      </c>
      <c r="C102" s="1" t="s">
        <v>147</v>
      </c>
      <c r="D102" s="1" t="s">
        <v>90</v>
      </c>
      <c r="E102">
        <v>171994000</v>
      </c>
      <c r="F102">
        <v>171994000</v>
      </c>
      <c r="G102">
        <v>171994000</v>
      </c>
      <c r="H102">
        <v>171994000</v>
      </c>
      <c r="J102" s="1"/>
      <c r="K102" s="1"/>
      <c r="L102" s="1"/>
      <c r="M102" s="1"/>
    </row>
    <row r="103" spans="1:13">
      <c r="A103" s="1" t="s">
        <v>240</v>
      </c>
      <c r="B103" s="1" t="s">
        <v>241</v>
      </c>
      <c r="C103" s="1"/>
      <c r="D103" s="1" t="s">
        <v>90</v>
      </c>
      <c r="E103">
        <f>244496292-3676926</f>
        <v>240819366</v>
      </c>
      <c r="F103">
        <v>0</v>
      </c>
      <c r="G103">
        <v>0</v>
      </c>
      <c r="H103">
        <v>0</v>
      </c>
      <c r="J103" s="1"/>
      <c r="K103" s="1"/>
      <c r="L103" s="1"/>
      <c r="M103" s="1"/>
    </row>
    <row r="104" spans="1:13">
      <c r="A104" s="1" t="s">
        <v>242</v>
      </c>
      <c r="B104" s="1" t="s">
        <v>243</v>
      </c>
      <c r="C104" s="1" t="s">
        <v>244</v>
      </c>
      <c r="D104" s="1" t="s">
        <v>90</v>
      </c>
      <c r="E104">
        <v>286087337</v>
      </c>
      <c r="F104">
        <v>286087337</v>
      </c>
      <c r="G104">
        <v>0</v>
      </c>
      <c r="H104">
        <v>0</v>
      </c>
      <c r="J104" s="1"/>
      <c r="K104" s="1"/>
      <c r="L104" s="1"/>
      <c r="M104" s="1"/>
    </row>
    <row r="105" spans="1:13">
      <c r="A105" s="1" t="s">
        <v>245</v>
      </c>
      <c r="B105" s="1" t="s">
        <v>246</v>
      </c>
      <c r="C105" s="1"/>
      <c r="D105" s="1" t="s">
        <v>90</v>
      </c>
      <c r="E105">
        <v>99101948</v>
      </c>
      <c r="F105">
        <v>0</v>
      </c>
      <c r="G105">
        <v>0</v>
      </c>
      <c r="H105">
        <v>0</v>
      </c>
      <c r="J105" s="2"/>
      <c r="K105" s="1"/>
      <c r="L105" s="1"/>
      <c r="M105" s="1"/>
    </row>
    <row r="106" spans="1:13">
      <c r="A106" s="1" t="s">
        <v>247</v>
      </c>
      <c r="B106" s="1" t="s">
        <v>248</v>
      </c>
      <c r="C106" s="1" t="s">
        <v>249</v>
      </c>
      <c r="D106" s="1" t="s">
        <v>90</v>
      </c>
      <c r="E106">
        <v>92891882</v>
      </c>
      <c r="F106">
        <v>92891882</v>
      </c>
      <c r="G106">
        <v>92891882</v>
      </c>
      <c r="H106">
        <v>92891882</v>
      </c>
      <c r="J106" s="1"/>
      <c r="K106" s="1"/>
      <c r="L106" s="1"/>
      <c r="M106" s="1"/>
    </row>
    <row r="107" spans="1:13">
      <c r="A107" s="1" t="s">
        <v>250</v>
      </c>
      <c r="B107" s="1" t="s">
        <v>251</v>
      </c>
      <c r="C107" s="1" t="s">
        <v>249</v>
      </c>
      <c r="D107" s="1" t="s">
        <v>90</v>
      </c>
      <c r="E107">
        <v>31000000</v>
      </c>
      <c r="F107">
        <v>31000000</v>
      </c>
      <c r="G107">
        <v>31000000</v>
      </c>
      <c r="H107">
        <v>31000000</v>
      </c>
      <c r="J107" s="1"/>
      <c r="K107" s="1"/>
      <c r="L107" s="1"/>
      <c r="M107" s="1"/>
    </row>
    <row r="108" spans="1:13">
      <c r="A108" s="1" t="s">
        <v>252</v>
      </c>
      <c r="B108" s="1" t="s">
        <v>253</v>
      </c>
      <c r="C108" s="1" t="s">
        <v>249</v>
      </c>
      <c r="D108" s="1" t="s">
        <v>90</v>
      </c>
      <c r="E108">
        <v>25050000</v>
      </c>
      <c r="F108">
        <v>25050000</v>
      </c>
      <c r="G108">
        <v>25050000</v>
      </c>
      <c r="H108">
        <v>25050000</v>
      </c>
      <c r="J108" s="1"/>
      <c r="K108" s="1"/>
      <c r="L108" s="1"/>
      <c r="M108" s="1"/>
    </row>
    <row r="109" spans="1:13">
      <c r="A109" s="1" t="s">
        <v>254</v>
      </c>
      <c r="B109" s="1" t="s">
        <v>255</v>
      </c>
      <c r="C109" s="1" t="s">
        <v>249</v>
      </c>
      <c r="D109" s="1" t="s">
        <v>90</v>
      </c>
      <c r="E109">
        <v>35500000</v>
      </c>
      <c r="F109">
        <v>35500000</v>
      </c>
      <c r="G109">
        <v>35500000</v>
      </c>
      <c r="H109">
        <v>0</v>
      </c>
      <c r="J109" s="1"/>
      <c r="K109" s="1"/>
      <c r="L109" s="1"/>
      <c r="M109" s="1"/>
    </row>
    <row r="110" spans="1:13">
      <c r="A110" s="1" t="s">
        <v>256</v>
      </c>
      <c r="B110" s="1" t="s">
        <v>257</v>
      </c>
      <c r="C110" s="1" t="s">
        <v>249</v>
      </c>
      <c r="D110" s="1" t="s">
        <v>90</v>
      </c>
      <c r="E110">
        <v>35500000</v>
      </c>
      <c r="F110">
        <v>35500000</v>
      </c>
      <c r="G110">
        <v>35500000</v>
      </c>
      <c r="H110">
        <v>0</v>
      </c>
      <c r="J110" s="1"/>
      <c r="K110" s="1"/>
      <c r="L110" s="1"/>
      <c r="M110" s="1"/>
    </row>
    <row r="111" spans="1:13">
      <c r="A111" s="1" t="s">
        <v>258</v>
      </c>
      <c r="B111" s="1" t="s">
        <v>259</v>
      </c>
      <c r="C111" s="1" t="s">
        <v>249</v>
      </c>
      <c r="D111" s="1" t="s">
        <v>90</v>
      </c>
      <c r="E111">
        <v>344556265</v>
      </c>
      <c r="F111">
        <v>344556265</v>
      </c>
      <c r="G111">
        <v>344556265</v>
      </c>
      <c r="H111">
        <v>261396232</v>
      </c>
      <c r="J111" s="1"/>
      <c r="K111" s="1"/>
      <c r="L111" s="1"/>
      <c r="M111" s="1"/>
    </row>
    <row r="112" spans="1:13">
      <c r="A112" s="1" t="s">
        <v>260</v>
      </c>
      <c r="B112" s="1" t="s">
        <v>261</v>
      </c>
      <c r="C112" s="1"/>
      <c r="D112" s="1" t="s">
        <v>90</v>
      </c>
      <c r="E112">
        <v>174042957</v>
      </c>
      <c r="F112">
        <v>0</v>
      </c>
      <c r="G112">
        <v>0</v>
      </c>
      <c r="H112">
        <v>0</v>
      </c>
      <c r="J112" s="1"/>
      <c r="K112" s="1"/>
      <c r="L112" s="1"/>
      <c r="M112" s="1"/>
    </row>
    <row r="113" spans="1:13">
      <c r="A113" s="1" t="s">
        <v>262</v>
      </c>
      <c r="B113" s="1" t="s">
        <v>263</v>
      </c>
      <c r="C113" s="1" t="s">
        <v>249</v>
      </c>
      <c r="D113" s="1" t="s">
        <v>90</v>
      </c>
      <c r="E113">
        <v>119444131</v>
      </c>
      <c r="F113">
        <v>119444131</v>
      </c>
      <c r="G113">
        <v>0</v>
      </c>
      <c r="H113">
        <v>0</v>
      </c>
      <c r="J113" s="1"/>
      <c r="K113" s="1"/>
      <c r="L113" s="1"/>
      <c r="M113" s="1"/>
    </row>
    <row r="114" spans="1:13">
      <c r="A114" s="1" t="s">
        <v>264</v>
      </c>
      <c r="B114" s="1" t="s">
        <v>265</v>
      </c>
      <c r="C114" s="1" t="s">
        <v>266</v>
      </c>
      <c r="D114" s="1" t="s">
        <v>267</v>
      </c>
      <c r="E114">
        <v>1232129190</v>
      </c>
      <c r="F114">
        <v>4598779594</v>
      </c>
      <c r="G114">
        <v>7192693019</v>
      </c>
      <c r="H114">
        <v>1373708298</v>
      </c>
      <c r="J114" s="1"/>
      <c r="K114" s="1"/>
      <c r="L114" s="1"/>
      <c r="M114" s="1"/>
    </row>
    <row r="115" spans="1:13">
      <c r="A115" s="1" t="s">
        <v>268</v>
      </c>
      <c r="B115" s="1" t="s">
        <v>269</v>
      </c>
      <c r="C115" s="1" t="s">
        <v>266</v>
      </c>
      <c r="D115" s="1" t="s">
        <v>267</v>
      </c>
      <c r="E115">
        <v>5805915817</v>
      </c>
      <c r="F115">
        <v>1078653432</v>
      </c>
      <c r="G115">
        <v>4557380985</v>
      </c>
      <c r="H115">
        <v>3185072383</v>
      </c>
      <c r="J115" s="1"/>
      <c r="K115" s="1"/>
      <c r="L115" s="1"/>
      <c r="M115" s="1"/>
    </row>
    <row r="116" spans="1:13">
      <c r="A116" s="1" t="s">
        <v>270</v>
      </c>
      <c r="B116" s="1" t="s">
        <v>271</v>
      </c>
      <c r="C116" s="1" t="s">
        <v>272</v>
      </c>
      <c r="D116" s="1" t="s">
        <v>267</v>
      </c>
      <c r="E116">
        <f>-E179</f>
        <v>155783376</v>
      </c>
      <c r="F116">
        <v>3894582</v>
      </c>
      <c r="G116">
        <v>155783286</v>
      </c>
      <c r="H116">
        <v>286135109</v>
      </c>
      <c r="J116" s="1"/>
      <c r="K116" s="1"/>
      <c r="L116" s="1"/>
      <c r="M116" s="1"/>
    </row>
    <row r="117" spans="1:13">
      <c r="A117" s="1" t="s">
        <v>273</v>
      </c>
      <c r="B117" s="1" t="s">
        <v>274</v>
      </c>
      <c r="C117" s="1" t="s">
        <v>275</v>
      </c>
      <c r="D117" s="1" t="s">
        <v>267</v>
      </c>
      <c r="E117">
        <f>-E180</f>
        <v>595309779</v>
      </c>
      <c r="F117">
        <v>479017023</v>
      </c>
      <c r="G117">
        <v>396769411</v>
      </c>
      <c r="H117">
        <v>132825500</v>
      </c>
      <c r="J117" s="1"/>
      <c r="K117" s="1"/>
      <c r="L117" s="1"/>
      <c r="M117" s="1"/>
    </row>
    <row r="118" spans="1:13">
      <c r="A118" s="1" t="s">
        <v>276</v>
      </c>
      <c r="B118" s="1" t="s">
        <v>277</v>
      </c>
      <c r="C118" s="1" t="s">
        <v>278</v>
      </c>
      <c r="D118" s="1" t="s">
        <v>267</v>
      </c>
      <c r="E118">
        <f>-E178</f>
        <v>161581858</v>
      </c>
      <c r="F118">
        <v>102208658</v>
      </c>
      <c r="G118">
        <v>163750741</v>
      </c>
      <c r="H118">
        <v>144306710</v>
      </c>
      <c r="J118" s="1"/>
      <c r="K118" s="1"/>
      <c r="L118" s="1"/>
      <c r="M118" s="1"/>
    </row>
    <row r="119" spans="1:13">
      <c r="A119" s="1" t="s">
        <v>279</v>
      </c>
      <c r="B119" s="1" t="s">
        <v>280</v>
      </c>
      <c r="C119" s="1" t="s">
        <v>281</v>
      </c>
      <c r="D119" s="1" t="s">
        <v>39</v>
      </c>
      <c r="E119">
        <f>VLOOKUP($B119,'[1]Tally TB'!$A$8:$D$230,4,0)+'[1]Tally TB'!D128+'[1]Tally TB'!D129</f>
        <v>95055253</v>
      </c>
      <c r="F119">
        <v>12656000</v>
      </c>
      <c r="G119">
        <v>15821900</v>
      </c>
      <c r="H119">
        <v>29534923</v>
      </c>
      <c r="J119" s="1"/>
      <c r="K119" s="1"/>
      <c r="L119" s="1"/>
      <c r="M119" s="1"/>
    </row>
    <row r="120" spans="1:13">
      <c r="A120" s="1" t="s">
        <v>282</v>
      </c>
      <c r="B120" s="1" t="s">
        <v>283</v>
      </c>
      <c r="C120" s="1" t="s">
        <v>284</v>
      </c>
      <c r="D120" s="1" t="s">
        <v>39</v>
      </c>
      <c r="E120">
        <f>VLOOKUP($B120,'[1]Tally TB'!$A$8:$D$230,4,0)</f>
        <v>-819698</v>
      </c>
      <c r="F120">
        <v>137067093</v>
      </c>
      <c r="G120">
        <v>286859026</v>
      </c>
      <c r="H120">
        <v>500612172</v>
      </c>
      <c r="J120" s="1"/>
      <c r="K120" s="1"/>
      <c r="L120" s="1"/>
      <c r="M120" s="1"/>
    </row>
    <row r="121" spans="1:13">
      <c r="A121" s="1" t="s">
        <v>285</v>
      </c>
      <c r="B121" s="1" t="s">
        <v>286</v>
      </c>
      <c r="C121" s="1" t="s">
        <v>284</v>
      </c>
      <c r="D121" s="1" t="s">
        <v>39</v>
      </c>
      <c r="E121">
        <f>VLOOKUP($B121,'[1]Tally TB'!$A$8:$D$230,4,0)</f>
        <v>21000000</v>
      </c>
      <c r="F121">
        <v>15000000</v>
      </c>
      <c r="G121">
        <v>15000000</v>
      </c>
      <c r="H121">
        <v>15000000</v>
      </c>
      <c r="J121" s="1"/>
      <c r="K121" s="1"/>
      <c r="L121" s="1"/>
      <c r="M121" s="1"/>
    </row>
    <row r="122" spans="1:13">
      <c r="A122" s="1" t="s">
        <v>287</v>
      </c>
      <c r="B122" s="1" t="s">
        <v>288</v>
      </c>
      <c r="C122" s="1" t="s">
        <v>281</v>
      </c>
      <c r="D122" s="1" t="s">
        <v>39</v>
      </c>
      <c r="E122">
        <f>VLOOKUP($B122,'[1]Tally TB'!$A$8:$D$230,4,0)</f>
        <v>326109000</v>
      </c>
      <c r="F122">
        <v>360603000</v>
      </c>
      <c r="G122">
        <v>0</v>
      </c>
      <c r="H122">
        <v>116222260</v>
      </c>
      <c r="J122" s="1"/>
      <c r="K122" s="1"/>
      <c r="L122" s="1"/>
      <c r="M122" s="1"/>
    </row>
    <row r="123" spans="1:13">
      <c r="A123" s="1" t="s">
        <v>289</v>
      </c>
      <c r="B123" s="1" t="s">
        <v>290</v>
      </c>
      <c r="C123" s="1" t="s">
        <v>281</v>
      </c>
      <c r="D123" s="1" t="s">
        <v>39</v>
      </c>
      <c r="E123">
        <f>VLOOKUP($B123,'[1]Tally TB'!$A$8:$D$230,4,0)</f>
        <v>78461014</v>
      </c>
      <c r="F123">
        <v>325313041</v>
      </c>
      <c r="G123">
        <v>0</v>
      </c>
      <c r="H123">
        <v>0</v>
      </c>
      <c r="J123" s="1"/>
      <c r="K123" s="1"/>
      <c r="L123" s="1"/>
      <c r="M123" s="1"/>
    </row>
    <row r="124" spans="1:13">
      <c r="A124" s="1" t="s">
        <v>291</v>
      </c>
      <c r="B124" s="1" t="s">
        <v>292</v>
      </c>
      <c r="C124" s="1" t="s">
        <v>293</v>
      </c>
      <c r="D124" s="1" t="s">
        <v>28</v>
      </c>
      <c r="F124">
        <v>0</v>
      </c>
      <c r="G124">
        <v>0</v>
      </c>
      <c r="H124">
        <v>-5000000</v>
      </c>
      <c r="J124" s="1"/>
      <c r="K124" s="1"/>
      <c r="L124" s="1"/>
      <c r="M124" s="1"/>
    </row>
    <row r="125" spans="1:13">
      <c r="A125" s="1" t="s">
        <v>294</v>
      </c>
      <c r="B125" s="1" t="s">
        <v>675</v>
      </c>
      <c r="C125" s="1" t="s">
        <v>284</v>
      </c>
      <c r="D125" s="1" t="s">
        <v>39</v>
      </c>
      <c r="E125">
        <f>VLOOKUP($B125,'[1]Tally TB'!$A$8:$D$230,4,0)+'[1]Tally TB'!D121</f>
        <v>9534260</v>
      </c>
      <c r="F125">
        <v>4160431</v>
      </c>
      <c r="G125">
        <v>4033843</v>
      </c>
      <c r="H125">
        <v>4126342</v>
      </c>
      <c r="J125" s="1"/>
      <c r="K125" s="1"/>
      <c r="L125" s="1"/>
      <c r="M125" s="1"/>
    </row>
    <row r="126" spans="1:13">
      <c r="A126" s="1" t="s">
        <v>295</v>
      </c>
      <c r="B126" s="1" t="s">
        <v>296</v>
      </c>
      <c r="C126" s="1" t="s">
        <v>297</v>
      </c>
      <c r="D126" s="1" t="s">
        <v>39</v>
      </c>
      <c r="E126">
        <f>+'[1]Tally TB'!B130</f>
        <v>7730063618.5900002</v>
      </c>
      <c r="F126">
        <v>5767201185</v>
      </c>
      <c r="G126">
        <v>6025358684</v>
      </c>
      <c r="H126">
        <v>3563653980</v>
      </c>
      <c r="J126" s="1"/>
      <c r="K126" s="1"/>
      <c r="L126" s="1"/>
      <c r="M126" s="1"/>
    </row>
    <row r="127" spans="1:13">
      <c r="A127" s="1" t="s">
        <v>298</v>
      </c>
      <c r="B127" s="1" t="s">
        <v>299</v>
      </c>
      <c r="C127" s="1" t="s">
        <v>293</v>
      </c>
      <c r="D127" s="1" t="s">
        <v>28</v>
      </c>
      <c r="E127">
        <f>-'[1]Tally TB'!C130</f>
        <v>-139502378.24000001</v>
      </c>
      <c r="F127">
        <v>-64430177</v>
      </c>
      <c r="G127">
        <v>-208552488</v>
      </c>
      <c r="H127">
        <v>-19063836</v>
      </c>
      <c r="J127" s="1"/>
      <c r="K127" s="1"/>
      <c r="L127" s="1"/>
      <c r="M127" s="1"/>
    </row>
    <row r="128" spans="1:13">
      <c r="A128" s="1" t="s">
        <v>300</v>
      </c>
      <c r="B128" s="1" t="s">
        <v>301</v>
      </c>
      <c r="C128" s="1" t="s">
        <v>302</v>
      </c>
      <c r="D128" s="1" t="s">
        <v>303</v>
      </c>
      <c r="E128">
        <f>VLOOKUP($B128,'[1]Tally TB'!$A$8:$D$230,4,0)</f>
        <v>101651308</v>
      </c>
      <c r="F128">
        <v>13808189</v>
      </c>
      <c r="G128">
        <v>18329071</v>
      </c>
      <c r="H128">
        <v>29016850</v>
      </c>
      <c r="J128" s="1"/>
      <c r="K128" s="1"/>
      <c r="L128" s="1"/>
      <c r="M128" s="1"/>
    </row>
    <row r="129" spans="1:13">
      <c r="A129" s="1" t="s">
        <v>304</v>
      </c>
      <c r="B129" s="1" t="s">
        <v>305</v>
      </c>
      <c r="C129" s="1" t="s">
        <v>306</v>
      </c>
      <c r="D129" s="1" t="s">
        <v>303</v>
      </c>
      <c r="E129">
        <f>VLOOKUP($B129,'[1]Tally TB'!$A$8:$D$230,4,0)</f>
        <v>206585905</v>
      </c>
      <c r="F129">
        <v>43207696</v>
      </c>
      <c r="G129">
        <v>231217749</v>
      </c>
      <c r="H129">
        <v>106309242</v>
      </c>
      <c r="J129" s="1"/>
      <c r="K129" s="1"/>
      <c r="L129" s="1"/>
      <c r="M129" s="1"/>
    </row>
    <row r="130" spans="1:13">
      <c r="A130" s="1" t="s">
        <v>307</v>
      </c>
      <c r="B130" s="1" t="s">
        <v>676</v>
      </c>
      <c r="C130" s="1" t="s">
        <v>306</v>
      </c>
      <c r="D130" s="1" t="s">
        <v>303</v>
      </c>
      <c r="E130">
        <f>VLOOKUP($B130,'[1]Tally TB'!$A$8:$D$230,4,0)</f>
        <v>19576853</v>
      </c>
      <c r="F130">
        <v>18661046</v>
      </c>
      <c r="G130">
        <v>18093253</v>
      </c>
      <c r="H130">
        <v>0</v>
      </c>
      <c r="J130" s="1"/>
      <c r="K130" s="1"/>
      <c r="L130" s="1"/>
      <c r="M130" s="1"/>
    </row>
    <row r="131" spans="1:13">
      <c r="A131" s="1" t="s">
        <v>308</v>
      </c>
      <c r="B131" s="1" t="s">
        <v>309</v>
      </c>
      <c r="C131" s="1" t="s">
        <v>306</v>
      </c>
      <c r="D131" s="1" t="s">
        <v>303</v>
      </c>
      <c r="E131">
        <f>VLOOKUP($B131,'[1]Tally TB'!$A$8:$D$230,4,0)</f>
        <v>319251442</v>
      </c>
      <c r="F131">
        <v>188435847</v>
      </c>
      <c r="G131">
        <v>360251512</v>
      </c>
      <c r="H131">
        <v>442289261</v>
      </c>
      <c r="J131" s="1"/>
      <c r="K131" s="1"/>
      <c r="L131" s="1"/>
      <c r="M131" s="1"/>
    </row>
    <row r="132" spans="1:13">
      <c r="A132" s="1" t="s">
        <v>310</v>
      </c>
      <c r="B132" s="1" t="s">
        <v>311</v>
      </c>
      <c r="C132" s="1" t="s">
        <v>306</v>
      </c>
      <c r="D132" s="1" t="s">
        <v>303</v>
      </c>
      <c r="E132">
        <f>VLOOKUP($B132,'[1]Tally TB'!$A$8:$D$230,4,0)</f>
        <v>300000</v>
      </c>
      <c r="F132">
        <v>300000</v>
      </c>
      <c r="G132">
        <v>300000</v>
      </c>
      <c r="H132">
        <v>300000</v>
      </c>
      <c r="J132" s="1"/>
      <c r="K132" s="1"/>
      <c r="L132" s="1"/>
      <c r="M132" s="1"/>
    </row>
    <row r="133" spans="1:13">
      <c r="A133" s="1" t="s">
        <v>312</v>
      </c>
      <c r="B133" s="1" t="s">
        <v>313</v>
      </c>
      <c r="C133" s="1" t="s">
        <v>281</v>
      </c>
      <c r="D133" s="1" t="s">
        <v>303</v>
      </c>
      <c r="E133">
        <f>VLOOKUP($B133,'[1]Tally TB'!$A$8:$D$230,4,0)</f>
        <v>68511756</v>
      </c>
      <c r="F133">
        <v>69466641</v>
      </c>
      <c r="G133">
        <v>66986297</v>
      </c>
      <c r="H133">
        <v>67021847</v>
      </c>
      <c r="J133" s="1"/>
      <c r="K133" s="1"/>
      <c r="L133" s="1"/>
      <c r="M133" s="1"/>
    </row>
    <row r="134" spans="1:13">
      <c r="A134" s="1" t="s">
        <v>314</v>
      </c>
      <c r="B134" s="1" t="s">
        <v>315</v>
      </c>
      <c r="C134" s="1" t="s">
        <v>306</v>
      </c>
      <c r="D134" s="1" t="s">
        <v>303</v>
      </c>
      <c r="E134">
        <f>VLOOKUP($B134,'[1]Tally TB'!$A$8:$D$230,4,0)</f>
        <v>320345403</v>
      </c>
      <c r="F134">
        <v>1064957638</v>
      </c>
      <c r="G134">
        <v>874223688</v>
      </c>
      <c r="H134">
        <v>299851902</v>
      </c>
      <c r="J134" s="1"/>
      <c r="K134" s="1"/>
      <c r="L134" s="1"/>
      <c r="M134" s="1"/>
    </row>
    <row r="135" spans="1:13">
      <c r="A135" s="1" t="s">
        <v>316</v>
      </c>
      <c r="B135" s="1" t="s">
        <v>317</v>
      </c>
      <c r="C135" s="1" t="s">
        <v>281</v>
      </c>
      <c r="D135" s="1" t="s">
        <v>303</v>
      </c>
      <c r="E135">
        <f>VLOOKUP($B135,'[1]Tally TB'!$A$8:$D$230,4,0)</f>
        <v>41726085</v>
      </c>
      <c r="F135">
        <v>10726085</v>
      </c>
      <c r="G135">
        <v>10726085</v>
      </c>
      <c r="H135">
        <v>9126084</v>
      </c>
      <c r="J135" s="1"/>
      <c r="K135" s="1"/>
      <c r="L135" s="1"/>
      <c r="M135" s="1"/>
    </row>
    <row r="136" spans="1:13">
      <c r="A136" s="1" t="s">
        <v>318</v>
      </c>
      <c r="B136" s="1" t="s">
        <v>677</v>
      </c>
      <c r="C136" s="1" t="s">
        <v>306</v>
      </c>
      <c r="D136" s="1" t="s">
        <v>303</v>
      </c>
      <c r="E136">
        <f>VLOOKUP($B136,'[1]Tally TB'!$A$8:$D$230,4,0)</f>
        <v>22823537</v>
      </c>
      <c r="F136">
        <v>11125106</v>
      </c>
      <c r="G136">
        <v>8617242</v>
      </c>
      <c r="H136">
        <v>84385944</v>
      </c>
      <c r="J136" s="1"/>
      <c r="K136" s="1"/>
      <c r="L136" s="1"/>
      <c r="M136" s="1"/>
    </row>
    <row r="137" spans="1:13">
      <c r="A137" s="1" t="s">
        <v>319</v>
      </c>
      <c r="B137" s="1" t="s">
        <v>320</v>
      </c>
      <c r="C137" s="1" t="s">
        <v>306</v>
      </c>
      <c r="D137" s="1" t="s">
        <v>303</v>
      </c>
      <c r="E137">
        <f>VLOOKUP($B137,'[1]Tally TB'!$A$8:$D$230,4,0)</f>
        <v>312907155</v>
      </c>
      <c r="F137">
        <v>1036940000</v>
      </c>
      <c r="G137">
        <v>276649363</v>
      </c>
      <c r="H137">
        <v>304495040</v>
      </c>
      <c r="J137" s="1"/>
      <c r="K137" s="1"/>
      <c r="L137" s="1"/>
      <c r="M137" s="1"/>
    </row>
    <row r="138" spans="1:13">
      <c r="A138" s="1" t="s">
        <v>321</v>
      </c>
      <c r="B138" s="1" t="s">
        <v>678</v>
      </c>
      <c r="C138" s="1" t="s">
        <v>306</v>
      </c>
      <c r="D138" s="1" t="s">
        <v>303</v>
      </c>
      <c r="E138">
        <f>VLOOKUP($B138,'[1]Tally TB'!$A$8:$D$230,4,0)</f>
        <v>27100283</v>
      </c>
      <c r="F138">
        <v>15218592</v>
      </c>
      <c r="G138">
        <v>51437659</v>
      </c>
      <c r="H138">
        <v>107933853</v>
      </c>
      <c r="J138" s="1"/>
      <c r="K138" s="1"/>
      <c r="L138" s="1"/>
      <c r="M138" s="1"/>
    </row>
    <row r="139" spans="1:13">
      <c r="A139" s="1" t="s">
        <v>322</v>
      </c>
      <c r="B139" s="1" t="s">
        <v>323</v>
      </c>
      <c r="C139" s="1" t="s">
        <v>306</v>
      </c>
      <c r="D139" s="1" t="s">
        <v>303</v>
      </c>
      <c r="E139">
        <f>VLOOKUP($B139,'[1]Tally TB'!$A$8:$D$230,4,0)</f>
        <v>59697292</v>
      </c>
      <c r="F139">
        <v>38095798</v>
      </c>
      <c r="G139">
        <v>171899497</v>
      </c>
      <c r="H139">
        <v>97974984</v>
      </c>
      <c r="J139" s="1"/>
      <c r="K139" s="1"/>
      <c r="L139" s="1"/>
      <c r="M139" s="1"/>
    </row>
    <row r="140" spans="1:13">
      <c r="A140" s="1" t="s">
        <v>324</v>
      </c>
      <c r="B140" s="1" t="s">
        <v>325</v>
      </c>
      <c r="C140" s="1" t="s">
        <v>306</v>
      </c>
      <c r="D140" s="1" t="s">
        <v>303</v>
      </c>
      <c r="E140">
        <f>VLOOKUP($B140,'[1]Tally TB'!$A$8:$D$230,4,0)</f>
        <v>89923560</v>
      </c>
      <c r="F140">
        <v>2649483113</v>
      </c>
      <c r="G140">
        <v>2163711250</v>
      </c>
      <c r="H140">
        <v>296696294</v>
      </c>
      <c r="J140" s="1"/>
      <c r="K140" s="1"/>
      <c r="L140" s="1"/>
      <c r="M140" s="1"/>
    </row>
    <row r="141" spans="1:13">
      <c r="A141" s="1" t="s">
        <v>326</v>
      </c>
      <c r="B141" s="1" t="s">
        <v>327</v>
      </c>
      <c r="C141" s="1" t="s">
        <v>306</v>
      </c>
      <c r="D141" s="1" t="s">
        <v>303</v>
      </c>
      <c r="E141">
        <f>VLOOKUP($B141,'[1]Tally TB'!$A$8:$D$230,4,0)</f>
        <v>1500000</v>
      </c>
      <c r="J141" s="1"/>
      <c r="K141" s="1"/>
      <c r="L141" s="1"/>
      <c r="M141" s="1"/>
    </row>
    <row r="142" spans="1:13">
      <c r="A142" s="1" t="s">
        <v>328</v>
      </c>
      <c r="B142" s="1" t="s">
        <v>329</v>
      </c>
      <c r="C142" s="1" t="s">
        <v>306</v>
      </c>
      <c r="D142" s="1" t="s">
        <v>303</v>
      </c>
      <c r="E142">
        <f>VLOOKUP($B142,'[1]Tally TB'!$A$8:$D$230,4,0)</f>
        <v>1101081</v>
      </c>
      <c r="J142" s="1"/>
      <c r="K142" s="1"/>
      <c r="L142" s="1"/>
      <c r="M142" s="1"/>
    </row>
    <row r="143" spans="1:13">
      <c r="A143" s="1" t="s">
        <v>330</v>
      </c>
      <c r="B143" s="1" t="s">
        <v>331</v>
      </c>
      <c r="C143" s="1" t="s">
        <v>306</v>
      </c>
      <c r="D143" s="1" t="s">
        <v>303</v>
      </c>
      <c r="E143">
        <f>VLOOKUP($B143,'[1]Tally TB'!$A$8:$D$230,4,0)</f>
        <v>1016671611</v>
      </c>
      <c r="F143">
        <v>1405233125</v>
      </c>
      <c r="G143">
        <v>1472031880</v>
      </c>
      <c r="H143">
        <v>291161964</v>
      </c>
      <c r="J143" s="1"/>
      <c r="K143" s="1"/>
      <c r="L143" s="1"/>
      <c r="M143" s="1"/>
    </row>
    <row r="144" spans="1:13">
      <c r="A144" s="1" t="s">
        <v>332</v>
      </c>
      <c r="B144" s="1" t="s">
        <v>333</v>
      </c>
      <c r="C144" s="1" t="s">
        <v>306</v>
      </c>
      <c r="D144" s="1" t="s">
        <v>303</v>
      </c>
      <c r="E144">
        <f>VLOOKUP($B144,'[1]Tally TB'!$A$8:$D$230,4,0)</f>
        <v>31851043</v>
      </c>
      <c r="F144">
        <v>239694344</v>
      </c>
      <c r="G144">
        <v>167323440</v>
      </c>
      <c r="H144">
        <v>65768714</v>
      </c>
      <c r="J144" s="1"/>
      <c r="K144" s="1"/>
      <c r="L144" s="1"/>
      <c r="M144" s="1"/>
    </row>
    <row r="145" spans="1:13">
      <c r="A145" s="1" t="s">
        <v>334</v>
      </c>
      <c r="B145" s="1" t="s">
        <v>335</v>
      </c>
      <c r="C145" s="1" t="s">
        <v>306</v>
      </c>
      <c r="D145" s="1" t="s">
        <v>303</v>
      </c>
      <c r="E145">
        <f>VLOOKUP($B145,'[1]Tally TB'!$A$8:$D$230,4,0)</f>
        <v>12538400</v>
      </c>
      <c r="F145">
        <v>153093250</v>
      </c>
      <c r="G145">
        <v>3384000</v>
      </c>
      <c r="H145">
        <v>4724000</v>
      </c>
      <c r="J145" s="1"/>
      <c r="K145" s="1"/>
      <c r="L145" s="1"/>
      <c r="M145" s="1"/>
    </row>
    <row r="146" spans="1:13">
      <c r="A146" s="1" t="s">
        <v>336</v>
      </c>
      <c r="B146" s="1" t="s">
        <v>337</v>
      </c>
      <c r="C146" s="1" t="s">
        <v>306</v>
      </c>
      <c r="D146" s="1" t="s">
        <v>303</v>
      </c>
      <c r="E146">
        <f>VLOOKUP($B146,'[1]Tally TB'!$A$8:$D$230,4,0)</f>
        <v>75249454</v>
      </c>
      <c r="F146">
        <v>159837140</v>
      </c>
      <c r="G146">
        <v>567027446</v>
      </c>
      <c r="H146">
        <v>25265631</v>
      </c>
      <c r="J146" s="1"/>
      <c r="K146" s="1"/>
      <c r="L146" s="1"/>
      <c r="M146" s="1"/>
    </row>
    <row r="147" spans="1:13">
      <c r="A147" s="1" t="s">
        <v>338</v>
      </c>
      <c r="B147" s="1" t="s">
        <v>339</v>
      </c>
      <c r="C147" s="1" t="s">
        <v>340</v>
      </c>
      <c r="D147" s="1" t="s">
        <v>303</v>
      </c>
      <c r="F147">
        <v>3025768000</v>
      </c>
      <c r="G147">
        <v>2933704000</v>
      </c>
      <c r="H147">
        <v>0</v>
      </c>
      <c r="J147" s="1"/>
      <c r="K147" s="1"/>
      <c r="L147" s="1"/>
      <c r="M147" s="1"/>
    </row>
    <row r="148" spans="1:13">
      <c r="A148" s="1" t="s">
        <v>341</v>
      </c>
      <c r="B148" s="1" t="s">
        <v>342</v>
      </c>
      <c r="C148" s="1" t="s">
        <v>340</v>
      </c>
      <c r="D148" s="1" t="s">
        <v>303</v>
      </c>
      <c r="F148">
        <v>4862144421</v>
      </c>
      <c r="G148">
        <v>0</v>
      </c>
      <c r="H148">
        <v>0</v>
      </c>
      <c r="J148" s="1"/>
      <c r="K148" s="1"/>
      <c r="L148" s="1"/>
      <c r="M148" s="1"/>
    </row>
    <row r="149" spans="1:13">
      <c r="A149" s="1" t="s">
        <v>343</v>
      </c>
      <c r="B149" s="1" t="s">
        <v>344</v>
      </c>
      <c r="C149" s="1" t="s">
        <v>345</v>
      </c>
      <c r="D149" s="1" t="s">
        <v>346</v>
      </c>
      <c r="E149">
        <f>VLOOKUP($B149,'[1]Tally TB'!$A$8:$D$230,4,0)</f>
        <v>25000000</v>
      </c>
      <c r="F149">
        <v>25000000</v>
      </c>
      <c r="G149">
        <v>25000000</v>
      </c>
      <c r="H149">
        <v>25000000</v>
      </c>
      <c r="J149" s="1"/>
      <c r="K149" s="1"/>
      <c r="L149" s="1"/>
      <c r="M149" s="1"/>
    </row>
    <row r="150" spans="1:13">
      <c r="A150" s="1" t="s">
        <v>347</v>
      </c>
      <c r="B150" s="1" t="s">
        <v>348</v>
      </c>
      <c r="C150" s="1" t="s">
        <v>345</v>
      </c>
      <c r="D150" s="1" t="s">
        <v>346</v>
      </c>
      <c r="E150">
        <f>VLOOKUP($B150,'[1]Tally TB'!$A$8:$D$230,4,0)</f>
        <v>10741742</v>
      </c>
      <c r="F150">
        <v>10741742</v>
      </c>
      <c r="G150">
        <v>10741742</v>
      </c>
      <c r="H150">
        <v>6485839</v>
      </c>
      <c r="J150" s="1"/>
      <c r="K150" s="1"/>
      <c r="L150" s="1"/>
      <c r="M150" s="1"/>
    </row>
    <row r="151" spans="1:13">
      <c r="A151" s="1" t="s">
        <v>349</v>
      </c>
      <c r="B151" s="1" t="s">
        <v>350</v>
      </c>
      <c r="C151" s="1" t="s">
        <v>351</v>
      </c>
      <c r="D151" s="1" t="s">
        <v>14</v>
      </c>
      <c r="E151">
        <v>0</v>
      </c>
      <c r="F151">
        <v>4225522876</v>
      </c>
      <c r="G151">
        <v>3997450204</v>
      </c>
      <c r="H151">
        <v>4666245322</v>
      </c>
      <c r="J151" s="1"/>
      <c r="K151" s="1"/>
      <c r="L151" s="1"/>
      <c r="M151" s="1"/>
    </row>
    <row r="152" spans="1:13">
      <c r="A152" s="1" t="s">
        <v>352</v>
      </c>
      <c r="B152" s="1" t="s">
        <v>353</v>
      </c>
      <c r="C152" s="1" t="s">
        <v>354</v>
      </c>
      <c r="D152" s="1" t="s">
        <v>355</v>
      </c>
      <c r="E152">
        <v>2751062090</v>
      </c>
      <c r="F152">
        <v>1976606718</v>
      </c>
      <c r="G152">
        <v>-180121748</v>
      </c>
      <c r="H152">
        <v>-2857732776</v>
      </c>
      <c r="J152" s="5"/>
      <c r="K152" s="5"/>
      <c r="L152" s="5"/>
      <c r="M152" s="5"/>
    </row>
    <row r="153" spans="1:13">
      <c r="A153" s="1" t="s">
        <v>356</v>
      </c>
      <c r="B153" s="1" t="s">
        <v>357</v>
      </c>
      <c r="C153" s="1" t="s">
        <v>354</v>
      </c>
      <c r="D153" s="1" t="s">
        <v>355</v>
      </c>
      <c r="E153">
        <f>VLOOKUP($B153,'[1]Tally TB'!$A$8:$D$230,4,0)</f>
        <v>-745807699</v>
      </c>
      <c r="J153" s="5"/>
      <c r="K153" s="5"/>
      <c r="L153" s="5"/>
      <c r="M153" s="5"/>
    </row>
    <row r="154" spans="1:13">
      <c r="A154" s="1" t="s">
        <v>358</v>
      </c>
      <c r="B154" s="1" t="s">
        <v>359</v>
      </c>
      <c r="C154" s="1" t="s">
        <v>360</v>
      </c>
      <c r="D154" s="1" t="s">
        <v>361</v>
      </c>
      <c r="E154">
        <f>VLOOKUP($B154,'[1]Tally TB'!$A$8:$D$230,4,0)</f>
        <v>1548439407</v>
      </c>
      <c r="F154">
        <v>617969441</v>
      </c>
      <c r="G154">
        <v>391633094</v>
      </c>
      <c r="H154">
        <v>419874159</v>
      </c>
      <c r="J154" s="1"/>
      <c r="K154" s="1"/>
      <c r="L154" s="1"/>
      <c r="M154" s="1"/>
    </row>
    <row r="155" spans="1:13">
      <c r="A155" s="1" t="s">
        <v>362</v>
      </c>
      <c r="B155" s="1" t="s">
        <v>363</v>
      </c>
      <c r="C155" s="1" t="s">
        <v>360</v>
      </c>
      <c r="D155" s="1" t="s">
        <v>361</v>
      </c>
      <c r="E155">
        <f>VLOOKUP($B155,'[1]Tally TB'!$A$8:$D$230,4,0)</f>
        <v>-2123968964</v>
      </c>
      <c r="F155">
        <v>-2932607345</v>
      </c>
      <c r="G155">
        <v>-24887760905</v>
      </c>
      <c r="H155">
        <v>-20323290372</v>
      </c>
      <c r="J155" s="1"/>
      <c r="K155" s="1"/>
      <c r="L155" s="1"/>
      <c r="M155" s="1"/>
    </row>
    <row r="156" spans="1:13">
      <c r="A156" s="1" t="s">
        <v>364</v>
      </c>
      <c r="B156" s="1" t="s">
        <v>365</v>
      </c>
      <c r="C156" s="1" t="s">
        <v>360</v>
      </c>
      <c r="D156" s="1" t="s">
        <v>361</v>
      </c>
      <c r="E156">
        <f>VLOOKUP($B156,'[1]Tally TB'!$A$8:$D$230,4,0)</f>
        <v>-53454863569</v>
      </c>
      <c r="F156">
        <v>-29358772077</v>
      </c>
      <c r="G156">
        <v>-32526543137</v>
      </c>
      <c r="H156">
        <v>-26816332271</v>
      </c>
      <c r="J156" s="1"/>
      <c r="K156" s="1"/>
      <c r="L156" s="1"/>
      <c r="M156" s="1"/>
    </row>
    <row r="157" spans="1:13">
      <c r="A157" s="1" t="s">
        <v>366</v>
      </c>
      <c r="B157" s="1" t="s">
        <v>367</v>
      </c>
      <c r="C157" s="1" t="s">
        <v>360</v>
      </c>
      <c r="D157" s="1" t="s">
        <v>361</v>
      </c>
      <c r="E157">
        <f>VLOOKUP($B157,'[1]Tally TB'!$A$8:$D$230,4,0)</f>
        <v>-3785710695</v>
      </c>
      <c r="F157">
        <v>-8180883883</v>
      </c>
      <c r="G157">
        <v>-543135592</v>
      </c>
      <c r="H157">
        <v>-177469205</v>
      </c>
      <c r="J157" s="1"/>
      <c r="K157" s="1"/>
      <c r="L157" s="1"/>
      <c r="M157" s="1"/>
    </row>
    <row r="158" spans="1:13">
      <c r="A158" s="1" t="s">
        <v>368</v>
      </c>
      <c r="B158" s="1" t="s">
        <v>369</v>
      </c>
      <c r="C158" s="1" t="s">
        <v>370</v>
      </c>
      <c r="D158" s="1" t="s">
        <v>371</v>
      </c>
      <c r="F158">
        <v>0</v>
      </c>
      <c r="G158">
        <v>0</v>
      </c>
      <c r="H158">
        <v>6484416654</v>
      </c>
      <c r="J158" s="1"/>
      <c r="K158" s="1"/>
      <c r="L158" s="1"/>
      <c r="M158" s="1"/>
    </row>
    <row r="159" spans="1:13">
      <c r="A159" s="1" t="s">
        <v>372</v>
      </c>
      <c r="B159" s="1" t="s">
        <v>373</v>
      </c>
      <c r="C159" s="1" t="s">
        <v>370</v>
      </c>
      <c r="D159" s="1" t="s">
        <v>371</v>
      </c>
      <c r="E159">
        <f>VLOOKUP($B159,'[1]Tally TB'!$A$8:$D$230,4,0)</f>
        <v>15023540542</v>
      </c>
      <c r="F159">
        <v>8041628263</v>
      </c>
      <c r="G159">
        <v>22791856040</v>
      </c>
      <c r="H159">
        <v>14465413</v>
      </c>
      <c r="J159" s="1"/>
      <c r="K159" s="1"/>
      <c r="L159" s="1"/>
      <c r="M159" s="1"/>
    </row>
    <row r="160" spans="1:13">
      <c r="A160" s="1" t="s">
        <v>374</v>
      </c>
      <c r="B160" s="1" t="s">
        <v>375</v>
      </c>
      <c r="C160" s="1" t="s">
        <v>370</v>
      </c>
      <c r="D160" s="1" t="s">
        <v>371</v>
      </c>
      <c r="F160">
        <v>0</v>
      </c>
      <c r="G160">
        <v>555491520</v>
      </c>
      <c r="H160">
        <v>18205336506</v>
      </c>
      <c r="J160" s="1"/>
      <c r="K160" s="1"/>
      <c r="L160" s="1"/>
      <c r="M160" s="1"/>
    </row>
    <row r="161" spans="1:13">
      <c r="A161" s="1" t="s">
        <v>376</v>
      </c>
      <c r="B161" s="1" t="s">
        <v>377</v>
      </c>
      <c r="C161" s="1" t="s">
        <v>370</v>
      </c>
      <c r="D161" s="1" t="s">
        <v>371</v>
      </c>
      <c r="F161">
        <v>0</v>
      </c>
      <c r="G161">
        <v>0</v>
      </c>
      <c r="H161">
        <v>514709374</v>
      </c>
      <c r="J161" s="1"/>
      <c r="K161" s="1"/>
      <c r="L161" s="1"/>
      <c r="M161" s="1"/>
    </row>
    <row r="162" spans="1:13">
      <c r="A162" s="1" t="s">
        <v>378</v>
      </c>
      <c r="B162" s="1" t="s">
        <v>379</v>
      </c>
      <c r="C162" s="1" t="s">
        <v>370</v>
      </c>
      <c r="D162" s="1" t="s">
        <v>371</v>
      </c>
      <c r="E162">
        <f>VLOOKUP($B162,'[1]Tally TB'!$A$8:$D$230,4,0)</f>
        <v>266439710</v>
      </c>
      <c r="F162">
        <v>237688458</v>
      </c>
      <c r="G162">
        <v>766001369</v>
      </c>
      <c r="H162">
        <v>-7253884</v>
      </c>
      <c r="J162" s="1"/>
      <c r="K162" s="1"/>
      <c r="L162" s="1"/>
      <c r="M162" s="1"/>
    </row>
    <row r="163" spans="1:13">
      <c r="A163" s="1" t="s">
        <v>380</v>
      </c>
      <c r="B163" s="1" t="s">
        <v>381</v>
      </c>
      <c r="C163" s="1" t="s">
        <v>370</v>
      </c>
      <c r="D163" s="1" t="s">
        <v>371</v>
      </c>
      <c r="F163">
        <v>145618090</v>
      </c>
      <c r="G163">
        <v>148992960</v>
      </c>
      <c r="H163">
        <v>245872116</v>
      </c>
      <c r="J163" s="1"/>
      <c r="K163" s="1"/>
      <c r="L163" s="1"/>
      <c r="M163" s="1"/>
    </row>
    <row r="164" spans="1:13">
      <c r="A164" s="1" t="s">
        <v>382</v>
      </c>
      <c r="B164" s="1" t="s">
        <v>383</v>
      </c>
      <c r="C164" s="1" t="s">
        <v>370</v>
      </c>
      <c r="D164" s="1" t="s">
        <v>371</v>
      </c>
      <c r="E164">
        <f>VLOOKUP($B164,'[1]Tally TB'!$A$8:$D$230,4,0)</f>
        <v>840849454</v>
      </c>
      <c r="F164">
        <v>-21636813</v>
      </c>
      <c r="G164">
        <v>-420799</v>
      </c>
      <c r="H164">
        <v>0</v>
      </c>
      <c r="J164" s="1"/>
      <c r="K164" s="1"/>
      <c r="L164" s="1"/>
      <c r="M164" s="1"/>
    </row>
    <row r="165" spans="1:13">
      <c r="A165" s="1" t="s">
        <v>384</v>
      </c>
      <c r="B165" s="1" t="s">
        <v>385</v>
      </c>
      <c r="C165" s="1" t="s">
        <v>370</v>
      </c>
      <c r="D165" s="1" t="s">
        <v>371</v>
      </c>
      <c r="F165">
        <v>0</v>
      </c>
      <c r="G165">
        <v>0</v>
      </c>
      <c r="H165">
        <v>-31112090</v>
      </c>
      <c r="J165" s="1"/>
      <c r="K165" s="1"/>
      <c r="L165" s="1"/>
      <c r="M165" s="1"/>
    </row>
    <row r="166" spans="1:13">
      <c r="A166" s="1" t="s">
        <v>386</v>
      </c>
      <c r="B166" s="1" t="s">
        <v>387</v>
      </c>
      <c r="C166" s="1" t="s">
        <v>370</v>
      </c>
      <c r="D166" s="1" t="s">
        <v>371</v>
      </c>
      <c r="E166">
        <f>VLOOKUP($B166,'[1]Tally TB'!$A$8:$D$230,4,0)</f>
        <v>356400000</v>
      </c>
      <c r="F166">
        <v>162000000</v>
      </c>
      <c r="G166">
        <v>194400000</v>
      </c>
      <c r="H166">
        <v>200880000</v>
      </c>
      <c r="J166" s="1"/>
      <c r="K166" s="1"/>
      <c r="L166" s="1"/>
      <c r="M166" s="1"/>
    </row>
    <row r="167" spans="1:13">
      <c r="A167" s="1" t="s">
        <v>388</v>
      </c>
      <c r="B167" s="1" t="s">
        <v>389</v>
      </c>
      <c r="C167" s="1" t="s">
        <v>370</v>
      </c>
      <c r="D167" s="1" t="s">
        <v>371</v>
      </c>
      <c r="F167">
        <v>0</v>
      </c>
      <c r="G167">
        <v>0</v>
      </c>
      <c r="H167">
        <v>64720800</v>
      </c>
      <c r="J167" s="1"/>
      <c r="K167" s="1"/>
      <c r="L167" s="1"/>
      <c r="M167" s="1"/>
    </row>
    <row r="168" spans="1:13">
      <c r="A168" s="1" t="s">
        <v>390</v>
      </c>
      <c r="B168" s="1" t="s">
        <v>391</v>
      </c>
      <c r="C168" s="1" t="s">
        <v>370</v>
      </c>
      <c r="D168" s="1" t="s">
        <v>371</v>
      </c>
      <c r="F168">
        <v>0</v>
      </c>
      <c r="G168">
        <v>0</v>
      </c>
      <c r="H168">
        <v>160355956</v>
      </c>
      <c r="J168" s="1"/>
      <c r="K168" s="1"/>
      <c r="L168" s="1"/>
      <c r="M168" s="1"/>
    </row>
    <row r="169" spans="1:13">
      <c r="A169" s="1" t="s">
        <v>392</v>
      </c>
      <c r="B169" s="1" t="s">
        <v>393</v>
      </c>
      <c r="C169" s="1" t="s">
        <v>370</v>
      </c>
      <c r="D169" s="1" t="s">
        <v>371</v>
      </c>
      <c r="F169">
        <v>0</v>
      </c>
      <c r="G169">
        <v>0</v>
      </c>
      <c r="H169">
        <v>2430000</v>
      </c>
      <c r="J169" s="1"/>
      <c r="K169" s="1"/>
      <c r="L169" s="1"/>
      <c r="M169" s="1"/>
    </row>
    <row r="170" spans="1:13">
      <c r="A170" s="1" t="s">
        <v>394</v>
      </c>
      <c r="B170" s="1" t="s">
        <v>395</v>
      </c>
      <c r="C170" s="1" t="s">
        <v>370</v>
      </c>
      <c r="D170" s="1" t="s">
        <v>371</v>
      </c>
      <c r="F170">
        <v>208221680</v>
      </c>
      <c r="G170">
        <v>0</v>
      </c>
      <c r="H170">
        <v>0</v>
      </c>
      <c r="J170" s="1"/>
      <c r="K170" s="1"/>
      <c r="L170" s="1"/>
      <c r="M170" s="1"/>
    </row>
    <row r="171" spans="1:13">
      <c r="A171" s="1" t="s">
        <v>396</v>
      </c>
      <c r="B171" s="1" t="s">
        <v>397</v>
      </c>
      <c r="C171" s="1" t="s">
        <v>370</v>
      </c>
      <c r="D171" s="1" t="s">
        <v>371</v>
      </c>
      <c r="E171">
        <f>VLOOKUP($B171,'[1]Tally TB'!$A$8:$D$230,4,0)</f>
        <v>2965505096</v>
      </c>
      <c r="F171">
        <v>1226156850</v>
      </c>
      <c r="G171">
        <v>2521441263</v>
      </c>
      <c r="H171">
        <v>2895781810</v>
      </c>
      <c r="J171" s="1"/>
      <c r="K171" s="1"/>
      <c r="L171" s="1"/>
      <c r="M171" s="1"/>
    </row>
    <row r="172" spans="1:13">
      <c r="A172" s="1" t="s">
        <v>398</v>
      </c>
      <c r="B172" s="1" t="s">
        <v>399</v>
      </c>
      <c r="C172" s="1" t="s">
        <v>370</v>
      </c>
      <c r="D172" s="1" t="s">
        <v>371</v>
      </c>
      <c r="E172">
        <f>VLOOKUP($B172,'[1]Tally TB'!$A$8:$D$230,4,0)</f>
        <v>1872448500</v>
      </c>
      <c r="F172">
        <v>950188500</v>
      </c>
      <c r="G172">
        <v>1989249557</v>
      </c>
      <c r="H172">
        <v>1535785578</v>
      </c>
      <c r="J172" s="1"/>
      <c r="K172" s="1"/>
      <c r="L172" s="1"/>
      <c r="M172" s="1"/>
    </row>
    <row r="173" spans="1:13">
      <c r="A173" s="1" t="s">
        <v>400</v>
      </c>
      <c r="B173" s="1" t="s">
        <v>401</v>
      </c>
      <c r="C173" s="1" t="s">
        <v>370</v>
      </c>
      <c r="D173" s="1" t="s">
        <v>371</v>
      </c>
      <c r="E173">
        <f>-F177</f>
        <v>5677433026</v>
      </c>
      <c r="F173">
        <v>11750074004</v>
      </c>
      <c r="G173">
        <v>4558780681</v>
      </c>
      <c r="H173">
        <v>2762915820</v>
      </c>
      <c r="J173" s="1"/>
      <c r="K173" s="1"/>
      <c r="L173" s="1"/>
      <c r="M173" s="1"/>
    </row>
    <row r="174" spans="1:13">
      <c r="A174" s="1" t="s">
        <v>402</v>
      </c>
      <c r="B174" s="1" t="s">
        <v>403</v>
      </c>
      <c r="C174" s="1" t="s">
        <v>370</v>
      </c>
      <c r="D174" s="1" t="s">
        <v>371</v>
      </c>
      <c r="E174">
        <f>-F178</f>
        <v>102208658</v>
      </c>
      <c r="F174">
        <v>163750741</v>
      </c>
      <c r="G174">
        <v>144306710</v>
      </c>
      <c r="H174">
        <v>170854200</v>
      </c>
      <c r="J174" s="1"/>
      <c r="K174" s="1"/>
      <c r="L174" s="1"/>
      <c r="M174" s="1"/>
    </row>
    <row r="175" spans="1:13">
      <c r="A175" s="1" t="s">
        <v>404</v>
      </c>
      <c r="B175" s="1" t="s">
        <v>405</v>
      </c>
      <c r="C175" s="1" t="s">
        <v>406</v>
      </c>
      <c r="D175" s="1" t="s">
        <v>407</v>
      </c>
      <c r="E175">
        <f>-F179</f>
        <v>3894582</v>
      </c>
      <c r="F175">
        <v>155783286</v>
      </c>
      <c r="G175">
        <v>286135109</v>
      </c>
      <c r="H175">
        <v>282161829</v>
      </c>
      <c r="J175" s="1"/>
      <c r="K175" s="1"/>
      <c r="L175" s="1"/>
      <c r="M175" s="1"/>
    </row>
    <row r="176" spans="1:13">
      <c r="A176" s="1" t="s">
        <v>408</v>
      </c>
      <c r="B176" s="1" t="s">
        <v>409</v>
      </c>
      <c r="C176" s="1" t="s">
        <v>406</v>
      </c>
      <c r="D176" s="1" t="s">
        <v>407</v>
      </c>
      <c r="E176">
        <f>-F180</f>
        <v>479017023</v>
      </c>
      <c r="F176">
        <v>396769411</v>
      </c>
      <c r="G176">
        <v>132825500</v>
      </c>
      <c r="H176">
        <v>142929065</v>
      </c>
      <c r="J176" s="1"/>
      <c r="K176" s="1"/>
      <c r="L176" s="1"/>
      <c r="M176" s="1"/>
    </row>
    <row r="177" spans="1:13">
      <c r="A177" s="1" t="s">
        <v>410</v>
      </c>
      <c r="B177" s="1" t="s">
        <v>411</v>
      </c>
      <c r="C177" s="1" t="s">
        <v>370</v>
      </c>
      <c r="D177" s="1" t="s">
        <v>371</v>
      </c>
      <c r="E177">
        <v>-7038045007</v>
      </c>
      <c r="F177">
        <v>-5677433026</v>
      </c>
      <c r="G177">
        <v>-11750074004</v>
      </c>
      <c r="H177">
        <v>-4558780681</v>
      </c>
      <c r="J177" s="1"/>
      <c r="K177" s="1"/>
      <c r="L177" s="1"/>
      <c r="M177" s="1"/>
    </row>
    <row r="178" spans="1:13">
      <c r="A178" s="1" t="s">
        <v>412</v>
      </c>
      <c r="B178" s="1" t="s">
        <v>413</v>
      </c>
      <c r="C178" s="1" t="s">
        <v>370</v>
      </c>
      <c r="D178" s="1" t="s">
        <v>371</v>
      </c>
      <c r="E178">
        <v>-161581858</v>
      </c>
      <c r="F178">
        <v>-102208658</v>
      </c>
      <c r="G178">
        <v>-163750741</v>
      </c>
      <c r="H178">
        <v>-144306710</v>
      </c>
      <c r="J178" s="1"/>
      <c r="K178" s="1"/>
      <c r="L178" s="1"/>
      <c r="M178" s="1"/>
    </row>
    <row r="179" spans="1:13">
      <c r="A179" s="1" t="s">
        <v>414</v>
      </c>
      <c r="B179" s="1" t="s">
        <v>415</v>
      </c>
      <c r="C179" s="1" t="s">
        <v>406</v>
      </c>
      <c r="D179" s="1" t="s">
        <v>407</v>
      </c>
      <c r="E179">
        <v>-155783376</v>
      </c>
      <c r="F179">
        <v>-3894582</v>
      </c>
      <c r="G179">
        <v>-155783286</v>
      </c>
      <c r="H179">
        <v>-286135109</v>
      </c>
      <c r="J179" s="1"/>
      <c r="K179" s="1"/>
      <c r="L179" s="1"/>
      <c r="M179" s="1"/>
    </row>
    <row r="180" spans="1:13">
      <c r="A180" s="1" t="s">
        <v>416</v>
      </c>
      <c r="B180" s="1" t="s">
        <v>417</v>
      </c>
      <c r="C180" s="1" t="s">
        <v>406</v>
      </c>
      <c r="D180" s="1" t="s">
        <v>407</v>
      </c>
      <c r="E180">
        <v>-595309779</v>
      </c>
      <c r="F180">
        <v>-479017023</v>
      </c>
      <c r="G180">
        <v>-396769411</v>
      </c>
      <c r="H180">
        <v>-132825500</v>
      </c>
      <c r="J180" s="1"/>
      <c r="K180" s="1"/>
      <c r="L180" s="1"/>
      <c r="M180" s="1"/>
    </row>
    <row r="181" spans="1:13">
      <c r="A181" s="1" t="s">
        <v>418</v>
      </c>
      <c r="B181" s="1" t="s">
        <v>419</v>
      </c>
      <c r="C181" s="1" t="s">
        <v>420</v>
      </c>
      <c r="D181" s="1" t="s">
        <v>407</v>
      </c>
      <c r="E181">
        <f>VLOOKUP($B181,'[1]Tally TB'!$A$8:$D$230,4,0)</f>
        <v>362876408</v>
      </c>
      <c r="F181">
        <v>273151206</v>
      </c>
      <c r="G181">
        <v>245905092</v>
      </c>
      <c r="H181">
        <v>469155424</v>
      </c>
      <c r="J181" s="1"/>
      <c r="K181" s="1"/>
      <c r="L181" s="1"/>
      <c r="M181" s="1"/>
    </row>
    <row r="182" spans="1:13">
      <c r="A182" s="1" t="s">
        <v>421</v>
      </c>
      <c r="B182" s="1" t="s">
        <v>422</v>
      </c>
      <c r="C182" s="1" t="s">
        <v>420</v>
      </c>
      <c r="D182" s="1" t="s">
        <v>407</v>
      </c>
      <c r="E182">
        <f>VLOOKUP($B182,'[1]Tally TB'!$A$8:$D$230,4,0)</f>
        <v>1013412593</v>
      </c>
      <c r="F182">
        <v>560566285</v>
      </c>
      <c r="G182">
        <v>363808870</v>
      </c>
      <c r="H182">
        <v>0</v>
      </c>
      <c r="J182" s="1"/>
      <c r="K182" s="1"/>
      <c r="L182" s="1"/>
      <c r="M182" s="1"/>
    </row>
    <row r="183" spans="1:13">
      <c r="A183" s="1" t="s">
        <v>423</v>
      </c>
      <c r="B183" s="1" t="s">
        <v>424</v>
      </c>
      <c r="C183" s="1" t="s">
        <v>420</v>
      </c>
      <c r="D183" s="1" t="s">
        <v>407</v>
      </c>
      <c r="E183">
        <f>VLOOKUP($B183,'[1]Tally TB'!$A$8:$D$230,4,0)</f>
        <v>4561356</v>
      </c>
      <c r="F183">
        <v>4976272</v>
      </c>
      <c r="G183">
        <v>1753220</v>
      </c>
      <c r="H183">
        <v>4494745</v>
      </c>
      <c r="J183" s="1"/>
      <c r="K183" s="1"/>
      <c r="L183" s="1"/>
      <c r="M183" s="1"/>
    </row>
    <row r="184" spans="1:13">
      <c r="A184" s="1" t="s">
        <v>425</v>
      </c>
      <c r="B184" s="1" t="s">
        <v>426</v>
      </c>
      <c r="C184" s="1" t="s">
        <v>420</v>
      </c>
      <c r="D184" s="1" t="s">
        <v>407</v>
      </c>
      <c r="E184">
        <f>VLOOKUP($B184,'[1]Tally TB'!$A$8:$D$230,4,0)</f>
        <v>59496183</v>
      </c>
      <c r="F184">
        <v>53992165</v>
      </c>
      <c r="G184">
        <v>18451464</v>
      </c>
      <c r="H184">
        <v>11845101</v>
      </c>
      <c r="J184" s="1"/>
      <c r="K184" s="1"/>
      <c r="L184" s="1"/>
      <c r="M184" s="1"/>
    </row>
    <row r="185" spans="1:13">
      <c r="A185" s="1" t="s">
        <v>427</v>
      </c>
      <c r="B185" s="1" t="s">
        <v>428</v>
      </c>
      <c r="C185" s="1" t="s">
        <v>429</v>
      </c>
      <c r="D185" s="1" t="s">
        <v>407</v>
      </c>
      <c r="E185">
        <f>VLOOKUP($B185,'[1]Tally TB'!$A$8:$D$230,4,0)</f>
        <v>9094733</v>
      </c>
      <c r="F185">
        <v>0</v>
      </c>
      <c r="G185">
        <v>2064047420</v>
      </c>
      <c r="H185">
        <v>2654238334</v>
      </c>
      <c r="J185" s="1"/>
      <c r="K185" s="1"/>
      <c r="L185" s="1"/>
      <c r="M185" s="1"/>
    </row>
    <row r="186" spans="1:13">
      <c r="A186" s="1" t="s">
        <v>430</v>
      </c>
      <c r="B186" s="1" t="s">
        <v>431</v>
      </c>
      <c r="C186" s="1" t="s">
        <v>429</v>
      </c>
      <c r="D186" s="1" t="s">
        <v>407</v>
      </c>
      <c r="E186">
        <f>VLOOKUP($B186,'[1]Tally TB'!$A$8:$D$230,4,0)</f>
        <v>152950457</v>
      </c>
      <c r="F186">
        <v>103602900</v>
      </c>
      <c r="G186">
        <v>75749600</v>
      </c>
      <c r="H186">
        <v>0</v>
      </c>
      <c r="J186" s="1"/>
      <c r="K186" s="1"/>
      <c r="L186" s="1"/>
      <c r="M186" s="1"/>
    </row>
    <row r="187" spans="1:13">
      <c r="A187" s="1" t="s">
        <v>432</v>
      </c>
      <c r="B187" s="1" t="s">
        <v>433</v>
      </c>
      <c r="C187" s="1" t="s">
        <v>434</v>
      </c>
      <c r="D187" s="1" t="s">
        <v>407</v>
      </c>
      <c r="E187">
        <f>VLOOKUP($B187,'[1]Tally TB'!$A$8:$D$230,4,0)</f>
        <v>2906674471</v>
      </c>
      <c r="F187">
        <v>1611374103</v>
      </c>
      <c r="G187">
        <v>2679609182</v>
      </c>
      <c r="H187">
        <v>2192172622</v>
      </c>
      <c r="J187" s="1"/>
      <c r="K187" s="1"/>
      <c r="L187" s="1"/>
      <c r="M187" s="1"/>
    </row>
    <row r="188" spans="1:13">
      <c r="A188" s="1" t="s">
        <v>435</v>
      </c>
      <c r="B188" s="1" t="s">
        <v>436</v>
      </c>
      <c r="C188" s="1" t="s">
        <v>437</v>
      </c>
      <c r="D188" s="1" t="s">
        <v>407</v>
      </c>
      <c r="E188">
        <f>VLOOKUP($B188,'[1]Tally TB'!$A$8:$D$230,4,0)</f>
        <v>4261200</v>
      </c>
      <c r="F188">
        <v>0</v>
      </c>
      <c r="G188">
        <v>1363000</v>
      </c>
      <c r="H188">
        <v>0</v>
      </c>
      <c r="J188" s="1"/>
      <c r="K188" s="1"/>
      <c r="L188" s="1"/>
      <c r="M188" s="1"/>
    </row>
    <row r="189" spans="1:13">
      <c r="A189" s="1" t="s">
        <v>438</v>
      </c>
      <c r="B189" s="1" t="s">
        <v>439</v>
      </c>
      <c r="C189" s="1" t="s">
        <v>437</v>
      </c>
      <c r="D189" s="1" t="s">
        <v>407</v>
      </c>
      <c r="F189">
        <v>3450000</v>
      </c>
      <c r="G189">
        <v>977000</v>
      </c>
      <c r="H189">
        <v>0</v>
      </c>
      <c r="J189" s="1"/>
      <c r="K189" s="1"/>
      <c r="L189" s="1"/>
      <c r="M189" s="1"/>
    </row>
    <row r="190" spans="1:13">
      <c r="A190" s="1" t="s">
        <v>440</v>
      </c>
      <c r="B190" s="1" t="s">
        <v>441</v>
      </c>
      <c r="C190" s="1" t="s">
        <v>437</v>
      </c>
      <c r="D190" s="1" t="s">
        <v>407</v>
      </c>
      <c r="F190">
        <v>0</v>
      </c>
      <c r="G190">
        <v>0</v>
      </c>
      <c r="H190">
        <v>3513661</v>
      </c>
      <c r="J190" s="1"/>
      <c r="K190" s="1"/>
      <c r="L190" s="1"/>
      <c r="M190" s="1"/>
    </row>
    <row r="191" spans="1:13">
      <c r="A191" s="1" t="s">
        <v>442</v>
      </c>
      <c r="B191" s="1" t="s">
        <v>443</v>
      </c>
      <c r="C191" s="1" t="s">
        <v>437</v>
      </c>
      <c r="D191" s="1" t="s">
        <v>407</v>
      </c>
      <c r="E191">
        <f>VLOOKUP($B191,'[1]Tally TB'!$A$8:$D$230,4,0)</f>
        <v>84618194</v>
      </c>
      <c r="F191">
        <v>17240000</v>
      </c>
      <c r="G191">
        <v>16622068</v>
      </c>
      <c r="H191">
        <v>7196000</v>
      </c>
      <c r="J191" s="1"/>
      <c r="K191" s="1"/>
      <c r="L191" s="1"/>
      <c r="M191" s="1"/>
    </row>
    <row r="192" spans="1:13">
      <c r="A192" s="1" t="s">
        <v>444</v>
      </c>
      <c r="B192" s="1" t="s">
        <v>445</v>
      </c>
      <c r="C192" s="1" t="s">
        <v>446</v>
      </c>
      <c r="D192" s="1" t="s">
        <v>407</v>
      </c>
      <c r="E192">
        <f>VLOOKUP($B192,'[1]Tally TB'!$A$8:$D$230,4,0)</f>
        <v>41336425</v>
      </c>
      <c r="F192">
        <v>6441932</v>
      </c>
      <c r="G192">
        <v>16784600</v>
      </c>
      <c r="H192">
        <v>13616010</v>
      </c>
      <c r="J192" s="1"/>
      <c r="K192" s="1"/>
      <c r="L192" s="1"/>
      <c r="M192" s="1"/>
    </row>
    <row r="193" spans="1:13">
      <c r="A193" s="1" t="s">
        <v>447</v>
      </c>
      <c r="B193" s="1" t="s">
        <v>448</v>
      </c>
      <c r="C193" s="1" t="s">
        <v>446</v>
      </c>
      <c r="D193" s="1" t="s">
        <v>407</v>
      </c>
      <c r="E193">
        <f>VLOOKUP($B193,'[1]Tally TB'!$A$8:$D$230,4,0)</f>
        <v>15936975</v>
      </c>
      <c r="F193">
        <v>2355000</v>
      </c>
      <c r="G193">
        <v>2920800</v>
      </c>
      <c r="H193">
        <v>14969678</v>
      </c>
      <c r="J193" s="1"/>
      <c r="K193" s="1"/>
      <c r="L193" s="1"/>
      <c r="M193" s="1"/>
    </row>
    <row r="194" spans="1:13">
      <c r="A194" s="1" t="s">
        <v>449</v>
      </c>
      <c r="B194" s="1" t="s">
        <v>450</v>
      </c>
      <c r="C194" s="1" t="s">
        <v>451</v>
      </c>
      <c r="D194" s="1" t="s">
        <v>407</v>
      </c>
      <c r="E194">
        <f>VLOOKUP($B194,'[1]Tally TB'!$A$8:$D$230,4,0)</f>
        <v>35528897</v>
      </c>
      <c r="F194">
        <v>12243181</v>
      </c>
      <c r="G194">
        <v>37995450</v>
      </c>
      <c r="H194">
        <v>26129834</v>
      </c>
      <c r="J194" s="1"/>
      <c r="K194" s="1"/>
      <c r="L194" s="1"/>
      <c r="M194" s="1"/>
    </row>
    <row r="195" spans="1:13">
      <c r="A195" s="1" t="s">
        <v>452</v>
      </c>
      <c r="B195" s="1" t="s">
        <v>453</v>
      </c>
      <c r="C195" s="1" t="s">
        <v>446</v>
      </c>
      <c r="D195" s="1" t="s">
        <v>407</v>
      </c>
      <c r="E195">
        <f>VLOOKUP($B195,'[1]Tally TB'!$A$8:$D$230,4,0)</f>
        <v>20387918</v>
      </c>
      <c r="F195">
        <v>15505347</v>
      </c>
      <c r="G195">
        <v>24306941</v>
      </c>
      <c r="H195">
        <v>38692946</v>
      </c>
      <c r="J195" s="1"/>
      <c r="K195" s="1"/>
      <c r="L195" s="1"/>
      <c r="M195" s="1"/>
    </row>
    <row r="196" spans="1:13">
      <c r="A196" s="1" t="s">
        <v>454</v>
      </c>
      <c r="B196" s="1" t="s">
        <v>455</v>
      </c>
      <c r="C196" s="1" t="s">
        <v>456</v>
      </c>
      <c r="D196" s="1" t="s">
        <v>407</v>
      </c>
      <c r="E196">
        <f>VLOOKUP($B196,'[1]Tally TB'!$A$8:$D$230,4,0)</f>
        <v>14900000</v>
      </c>
      <c r="F196">
        <v>3900000</v>
      </c>
      <c r="G196">
        <v>12000000</v>
      </c>
      <c r="H196">
        <v>17800000</v>
      </c>
      <c r="J196" s="1"/>
      <c r="K196" s="1"/>
      <c r="L196" s="1"/>
      <c r="M196" s="1"/>
    </row>
    <row r="197" spans="1:13">
      <c r="A197" s="1" t="s">
        <v>457</v>
      </c>
      <c r="B197" s="1" t="s">
        <v>458</v>
      </c>
      <c r="C197" s="1" t="s">
        <v>446</v>
      </c>
      <c r="D197" s="1" t="s">
        <v>407</v>
      </c>
      <c r="E197">
        <f>VLOOKUP($B197,'[1]Tally TB'!$A$8:$D$230,4,0)</f>
        <v>195962305</v>
      </c>
      <c r="F197">
        <v>112643328</v>
      </c>
      <c r="G197">
        <v>222755507</v>
      </c>
      <c r="H197">
        <v>0</v>
      </c>
      <c r="J197" s="1"/>
      <c r="K197" s="1"/>
      <c r="L197" s="1"/>
      <c r="M197" s="1"/>
    </row>
    <row r="198" spans="1:13">
      <c r="A198" s="1" t="s">
        <v>459</v>
      </c>
      <c r="B198" s="1" t="s">
        <v>460</v>
      </c>
      <c r="C198" s="1" t="s">
        <v>446</v>
      </c>
      <c r="D198" s="1" t="s">
        <v>407</v>
      </c>
      <c r="F198">
        <v>0</v>
      </c>
      <c r="G198">
        <v>0</v>
      </c>
      <c r="H198">
        <v>858401</v>
      </c>
      <c r="J198" s="1"/>
      <c r="K198" s="1"/>
      <c r="L198" s="1"/>
      <c r="M198" s="1"/>
    </row>
    <row r="199" spans="1:13">
      <c r="A199" s="1" t="s">
        <v>461</v>
      </c>
      <c r="B199" s="1" t="s">
        <v>462</v>
      </c>
      <c r="C199" s="1" t="s">
        <v>437</v>
      </c>
      <c r="D199" s="1" t="s">
        <v>407</v>
      </c>
      <c r="F199">
        <v>0</v>
      </c>
      <c r="G199">
        <v>0</v>
      </c>
      <c r="H199">
        <v>250470</v>
      </c>
      <c r="J199" s="1"/>
      <c r="K199" s="1"/>
      <c r="L199" s="1"/>
      <c r="M199" s="1"/>
    </row>
    <row r="200" spans="1:13">
      <c r="A200" s="1" t="s">
        <v>463</v>
      </c>
      <c r="B200" s="1" t="s">
        <v>464</v>
      </c>
      <c r="C200" s="1" t="s">
        <v>465</v>
      </c>
      <c r="D200" s="1" t="s">
        <v>407</v>
      </c>
      <c r="E200">
        <f>VLOOKUP($B200,'[1]Tally TB'!$A$8:$D$230,4,0)</f>
        <v>17731000</v>
      </c>
      <c r="F200">
        <v>14485000</v>
      </c>
      <c r="G200">
        <v>10300000</v>
      </c>
      <c r="H200">
        <v>13340000</v>
      </c>
      <c r="J200" s="1"/>
      <c r="K200" s="1"/>
      <c r="L200" s="1"/>
      <c r="M200" s="1"/>
    </row>
    <row r="201" spans="1:13">
      <c r="A201" s="1" t="s">
        <v>466</v>
      </c>
      <c r="B201" s="1" t="s">
        <v>467</v>
      </c>
      <c r="C201" s="1" t="s">
        <v>437</v>
      </c>
      <c r="D201" s="1" t="s">
        <v>407</v>
      </c>
      <c r="E201">
        <f>VLOOKUP($B201,'[1]Tally TB'!$A$8:$D$230,4,0)</f>
        <v>28185631</v>
      </c>
      <c r="F201">
        <v>25753147</v>
      </c>
      <c r="G201">
        <v>88135750</v>
      </c>
      <c r="H201">
        <v>29809268</v>
      </c>
      <c r="J201" s="1"/>
      <c r="K201" s="1"/>
      <c r="L201" s="1"/>
      <c r="M201" s="1"/>
    </row>
    <row r="202" spans="1:13">
      <c r="A202" s="1" t="s">
        <v>468</v>
      </c>
      <c r="B202" s="1" t="s">
        <v>469</v>
      </c>
      <c r="C202" s="1" t="s">
        <v>446</v>
      </c>
      <c r="D202" s="1" t="s">
        <v>407</v>
      </c>
      <c r="E202">
        <f>VLOOKUP($B202,'[1]Tally TB'!$A$8:$D$230,4,0)</f>
        <v>5758500</v>
      </c>
      <c r="F202">
        <v>1565000</v>
      </c>
      <c r="G202">
        <v>31925000</v>
      </c>
      <c r="H202">
        <v>12314800</v>
      </c>
      <c r="J202" s="1"/>
      <c r="K202" s="1"/>
      <c r="L202" s="1"/>
      <c r="M202" s="1"/>
    </row>
    <row r="203" spans="1:13">
      <c r="A203" s="1" t="s">
        <v>470</v>
      </c>
      <c r="B203" s="1" t="s">
        <v>471</v>
      </c>
      <c r="C203" s="1" t="s">
        <v>446</v>
      </c>
      <c r="D203" s="1" t="s">
        <v>407</v>
      </c>
      <c r="E203">
        <f>VLOOKUP($B203,'[1]Tally TB'!$A$8:$D$230,4,0)</f>
        <v>36351537</v>
      </c>
      <c r="F203">
        <v>14414866</v>
      </c>
      <c r="G203">
        <v>15092442</v>
      </c>
      <c r="H203">
        <v>23569573</v>
      </c>
      <c r="J203" s="1"/>
      <c r="K203" s="1"/>
      <c r="L203" s="1"/>
      <c r="M203" s="1"/>
    </row>
    <row r="204" spans="1:13">
      <c r="A204" s="1" t="s">
        <v>472</v>
      </c>
      <c r="B204" s="1" t="s">
        <v>473</v>
      </c>
      <c r="C204" s="1" t="s">
        <v>446</v>
      </c>
      <c r="D204" s="1" t="s">
        <v>407</v>
      </c>
      <c r="F204">
        <v>0</v>
      </c>
      <c r="G204">
        <v>0</v>
      </c>
      <c r="H204">
        <v>266000</v>
      </c>
      <c r="J204" s="1"/>
      <c r="K204" s="1"/>
      <c r="L204" s="1"/>
      <c r="M204" s="1"/>
    </row>
    <row r="205" spans="1:13">
      <c r="A205" s="1" t="s">
        <v>474</v>
      </c>
      <c r="B205" s="1" t="s">
        <v>475</v>
      </c>
      <c r="C205" s="1" t="s">
        <v>476</v>
      </c>
      <c r="D205" s="1" t="s">
        <v>407</v>
      </c>
      <c r="E205">
        <f>VLOOKUP($B205,'[1]Tally TB'!$A$8:$D$230,4,0)</f>
        <v>86216755</v>
      </c>
      <c r="F205">
        <v>58032467</v>
      </c>
      <c r="G205">
        <v>92280554</v>
      </c>
      <c r="H205">
        <v>106541918</v>
      </c>
      <c r="J205" s="1"/>
      <c r="K205" s="1"/>
      <c r="L205" s="1"/>
      <c r="M205" s="1"/>
    </row>
    <row r="206" spans="1:13">
      <c r="A206" s="1" t="s">
        <v>477</v>
      </c>
      <c r="B206" s="1" t="s">
        <v>478</v>
      </c>
      <c r="C206" s="1" t="s">
        <v>476</v>
      </c>
      <c r="D206" s="1" t="s">
        <v>407</v>
      </c>
      <c r="E206">
        <f>VLOOKUP($B206,'[1]Tally TB'!$A$8:$D$230,4,0)</f>
        <v>3783864352</v>
      </c>
      <c r="F206">
        <v>2011504350</v>
      </c>
      <c r="G206">
        <v>3133798513</v>
      </c>
      <c r="H206">
        <v>0</v>
      </c>
      <c r="J206" s="1"/>
      <c r="K206" s="1"/>
      <c r="L206" s="1"/>
      <c r="M206" s="1"/>
    </row>
    <row r="207" spans="1:13">
      <c r="A207" s="1" t="s">
        <v>479</v>
      </c>
      <c r="B207" s="1" t="s">
        <v>480</v>
      </c>
      <c r="C207" s="1" t="s">
        <v>481</v>
      </c>
      <c r="D207" s="1" t="s">
        <v>407</v>
      </c>
      <c r="E207">
        <f>VLOOKUP($B207,'[1]Tally TB'!$A$8:$D$230,4,0)</f>
        <v>41242126</v>
      </c>
      <c r="F207">
        <v>16102965</v>
      </c>
      <c r="G207">
        <v>39226816</v>
      </c>
      <c r="H207">
        <v>0</v>
      </c>
      <c r="J207" s="1"/>
      <c r="K207" s="1"/>
      <c r="L207" s="1"/>
      <c r="M207" s="1"/>
    </row>
    <row r="208" spans="1:13">
      <c r="A208" s="1" t="s">
        <v>482</v>
      </c>
      <c r="B208" s="1" t="s">
        <v>483</v>
      </c>
      <c r="C208" s="1" t="s">
        <v>484</v>
      </c>
      <c r="D208" s="1" t="s">
        <v>407</v>
      </c>
      <c r="E208">
        <f>VLOOKUP($B208,'[1]Tally TB'!$A$8:$D$230,4,0)</f>
        <v>30328257</v>
      </c>
      <c r="F208">
        <v>2798320</v>
      </c>
      <c r="G208">
        <v>56806433</v>
      </c>
      <c r="H208">
        <v>0</v>
      </c>
      <c r="J208" s="1"/>
      <c r="K208" s="1"/>
      <c r="L208" s="1"/>
      <c r="M208" s="1"/>
    </row>
    <row r="209" spans="1:13">
      <c r="A209" s="1" t="s">
        <v>485</v>
      </c>
      <c r="B209" s="1" t="s">
        <v>486</v>
      </c>
      <c r="C209" s="1" t="s">
        <v>481</v>
      </c>
      <c r="D209" s="1" t="s">
        <v>407</v>
      </c>
      <c r="E209">
        <f>VLOOKUP($B209,'[1]Tally TB'!$A$8:$D$230,4,0)</f>
        <v>272547077</v>
      </c>
      <c r="F209">
        <v>211150420</v>
      </c>
      <c r="G209">
        <v>87373701</v>
      </c>
      <c r="H209">
        <v>0</v>
      </c>
      <c r="J209" s="1"/>
      <c r="K209" s="1"/>
      <c r="L209" s="1"/>
      <c r="M209" s="1"/>
    </row>
    <row r="210" spans="1:13">
      <c r="A210" s="1" t="s">
        <v>487</v>
      </c>
      <c r="B210" s="1" t="s">
        <v>488</v>
      </c>
      <c r="C210" s="1" t="s">
        <v>481</v>
      </c>
      <c r="D210" s="1" t="s">
        <v>407</v>
      </c>
      <c r="E210">
        <f>VLOOKUP($B210,'[1]Tally TB'!$A$8:$D$230,4,0)</f>
        <v>102562500</v>
      </c>
      <c r="F210">
        <v>0</v>
      </c>
      <c r="G210">
        <v>127877392</v>
      </c>
      <c r="H210">
        <v>0</v>
      </c>
      <c r="J210" s="1"/>
      <c r="K210" s="1"/>
      <c r="L210" s="1"/>
      <c r="M210" s="1"/>
    </row>
    <row r="211" spans="1:13">
      <c r="A211" s="1" t="s">
        <v>489</v>
      </c>
      <c r="B211" s="1" t="s">
        <v>490</v>
      </c>
      <c r="C211" s="1" t="s">
        <v>484</v>
      </c>
      <c r="D211" s="1" t="s">
        <v>407</v>
      </c>
      <c r="E211">
        <f>VLOOKUP($B211,'[1]Tally TB'!$A$8:$D$230,4,0)</f>
        <v>816466181</v>
      </c>
      <c r="F211">
        <v>572255637</v>
      </c>
      <c r="G211">
        <v>1087768460</v>
      </c>
      <c r="H211">
        <v>0</v>
      </c>
      <c r="J211" s="1"/>
      <c r="K211" s="1"/>
      <c r="L211" s="1"/>
      <c r="M211" s="1"/>
    </row>
    <row r="212" spans="1:13">
      <c r="A212" s="1" t="s">
        <v>491</v>
      </c>
      <c r="B212" s="1" t="s">
        <v>492</v>
      </c>
      <c r="C212" s="1" t="s">
        <v>493</v>
      </c>
      <c r="D212" s="1" t="s">
        <v>407</v>
      </c>
      <c r="F212">
        <v>0</v>
      </c>
      <c r="G212">
        <v>0</v>
      </c>
      <c r="H212">
        <v>3206529</v>
      </c>
      <c r="J212" s="1"/>
      <c r="K212" s="1"/>
      <c r="L212" s="1"/>
      <c r="M212" s="1"/>
    </row>
    <row r="213" spans="1:13">
      <c r="A213" s="1" t="s">
        <v>494</v>
      </c>
      <c r="B213" s="1" t="s">
        <v>495</v>
      </c>
      <c r="C213" s="1" t="s">
        <v>493</v>
      </c>
      <c r="D213" s="1" t="s">
        <v>407</v>
      </c>
      <c r="E213">
        <f>VLOOKUP($B213,'[1]Tally TB'!$A$8:$D$230,4,0)</f>
        <v>1411604162</v>
      </c>
      <c r="F213">
        <v>804484501</v>
      </c>
      <c r="G213">
        <v>2196310939</v>
      </c>
      <c r="H213">
        <v>512589766</v>
      </c>
      <c r="J213" s="1"/>
      <c r="K213" s="1"/>
      <c r="L213" s="1"/>
      <c r="M213" s="1"/>
    </row>
    <row r="214" spans="1:13">
      <c r="A214" s="1" t="s">
        <v>496</v>
      </c>
      <c r="B214" s="1" t="s">
        <v>497</v>
      </c>
      <c r="C214" s="1" t="s">
        <v>493</v>
      </c>
      <c r="D214" s="1" t="s">
        <v>407</v>
      </c>
      <c r="E214">
        <f>VLOOKUP($B214,'[1]Tally TB'!$A$8:$D$230,4,0)</f>
        <v>211404804</v>
      </c>
      <c r="F214">
        <v>120651674</v>
      </c>
      <c r="G214">
        <v>329242266</v>
      </c>
      <c r="H214">
        <v>76888465</v>
      </c>
      <c r="J214" s="1"/>
      <c r="K214" s="1"/>
      <c r="L214" s="1"/>
      <c r="M214" s="1"/>
    </row>
    <row r="215" spans="1:13">
      <c r="A215" s="1" t="s">
        <v>498</v>
      </c>
      <c r="B215" s="1" t="s">
        <v>499</v>
      </c>
      <c r="C215" s="1" t="s">
        <v>500</v>
      </c>
      <c r="D215" s="1" t="s">
        <v>407</v>
      </c>
      <c r="E215">
        <f>VLOOKUP($B215,'[1]Tally TB'!$A$8:$D$230,4,0)</f>
        <v>20909227337</v>
      </c>
      <c r="F215">
        <v>12712203760</v>
      </c>
      <c r="G215">
        <v>20180320472</v>
      </c>
      <c r="H215">
        <v>9570720010</v>
      </c>
      <c r="J215" s="1"/>
      <c r="K215" s="1"/>
      <c r="L215" s="1"/>
      <c r="M215" s="1"/>
    </row>
    <row r="216" spans="1:13">
      <c r="A216" s="1" t="s">
        <v>501</v>
      </c>
      <c r="B216" s="1" t="s">
        <v>502</v>
      </c>
      <c r="C216" s="1" t="s">
        <v>446</v>
      </c>
      <c r="D216" s="1" t="s">
        <v>407</v>
      </c>
      <c r="E216">
        <f>VLOOKUP($B216,'[1]Tally TB'!$A$8:$D$230,4,0)</f>
        <v>40848077</v>
      </c>
      <c r="F216">
        <v>52917435</v>
      </c>
      <c r="G216">
        <v>36996454</v>
      </c>
      <c r="H216">
        <v>30914390</v>
      </c>
      <c r="J216" s="1"/>
      <c r="K216" s="1"/>
      <c r="L216" s="1"/>
      <c r="M216" s="1"/>
    </row>
    <row r="217" spans="1:13">
      <c r="A217" s="1" t="s">
        <v>503</v>
      </c>
      <c r="B217" s="1" t="s">
        <v>504</v>
      </c>
      <c r="C217" s="1" t="s">
        <v>360</v>
      </c>
      <c r="D217" s="1" t="s">
        <v>361</v>
      </c>
      <c r="F217">
        <v>0</v>
      </c>
      <c r="G217">
        <v>511553500</v>
      </c>
      <c r="H217">
        <v>639618050</v>
      </c>
      <c r="J217" s="1"/>
      <c r="K217" s="1"/>
      <c r="L217" s="1"/>
      <c r="M217" s="1"/>
    </row>
    <row r="218" spans="1:13">
      <c r="A218" s="1" t="s">
        <v>505</v>
      </c>
      <c r="B218" s="1" t="s">
        <v>506</v>
      </c>
      <c r="C218" s="1" t="s">
        <v>446</v>
      </c>
      <c r="D218" s="1" t="s">
        <v>407</v>
      </c>
      <c r="F218">
        <v>0</v>
      </c>
      <c r="G218">
        <v>0</v>
      </c>
      <c r="H218">
        <v>141653312</v>
      </c>
      <c r="J218" s="1"/>
      <c r="K218" s="1"/>
      <c r="L218" s="1"/>
      <c r="M218" s="1"/>
    </row>
    <row r="219" spans="1:13">
      <c r="A219" s="1" t="s">
        <v>507</v>
      </c>
      <c r="B219" s="1" t="s">
        <v>508</v>
      </c>
      <c r="C219" s="1" t="s">
        <v>484</v>
      </c>
      <c r="D219" s="1" t="s">
        <v>407</v>
      </c>
      <c r="E219">
        <f>VLOOKUP($B219,'[1]Tally TB'!$A$8:$D$230,4,0)</f>
        <v>5354900</v>
      </c>
      <c r="F219">
        <v>4020000</v>
      </c>
      <c r="G219">
        <v>14986000</v>
      </c>
      <c r="H219">
        <v>3767000</v>
      </c>
      <c r="J219" s="1"/>
      <c r="K219" s="1"/>
      <c r="L219" s="1"/>
      <c r="M219" s="1"/>
    </row>
    <row r="220" spans="1:13">
      <c r="A220" s="1" t="s">
        <v>509</v>
      </c>
      <c r="B220" s="1" t="s">
        <v>510</v>
      </c>
      <c r="C220" s="1" t="s">
        <v>446</v>
      </c>
      <c r="D220" s="1" t="s">
        <v>407</v>
      </c>
      <c r="F220">
        <v>0</v>
      </c>
      <c r="G220">
        <v>3006000</v>
      </c>
      <c r="H220">
        <v>5426000</v>
      </c>
      <c r="J220" s="1"/>
      <c r="K220" s="1"/>
      <c r="L220" s="1"/>
      <c r="M220" s="1"/>
    </row>
    <row r="221" spans="1:13">
      <c r="A221" s="1" t="s">
        <v>511</v>
      </c>
      <c r="B221" s="1" t="s">
        <v>512</v>
      </c>
      <c r="C221" s="1" t="s">
        <v>513</v>
      </c>
      <c r="D221" s="1" t="s">
        <v>514</v>
      </c>
      <c r="F221">
        <v>-6573368</v>
      </c>
      <c r="G221">
        <v>-21547850</v>
      </c>
      <c r="H221">
        <v>-647188</v>
      </c>
      <c r="J221" s="1"/>
      <c r="K221" s="1"/>
      <c r="L221" s="1"/>
      <c r="M221" s="1"/>
    </row>
    <row r="222" spans="1:13">
      <c r="A222" s="1" t="s">
        <v>515</v>
      </c>
      <c r="B222" s="1" t="s">
        <v>516</v>
      </c>
      <c r="C222" s="1" t="s">
        <v>517</v>
      </c>
      <c r="D222" s="1" t="s">
        <v>514</v>
      </c>
      <c r="E222">
        <f>VLOOKUP($B222,'[1]Tally TB'!$A$8:$D$230,4,0)</f>
        <v>-49623527</v>
      </c>
      <c r="F222">
        <v>-9362443</v>
      </c>
      <c r="G222">
        <v>-9085925</v>
      </c>
      <c r="H222">
        <v>-8304095</v>
      </c>
      <c r="J222" s="1"/>
      <c r="K222" s="1"/>
      <c r="L222" s="1"/>
      <c r="M222" s="1"/>
    </row>
    <row r="223" spans="1:13">
      <c r="A223" s="1" t="s">
        <v>518</v>
      </c>
      <c r="B223" s="1" t="s">
        <v>519</v>
      </c>
      <c r="C223" s="1" t="s">
        <v>520</v>
      </c>
      <c r="D223" s="1" t="s">
        <v>514</v>
      </c>
      <c r="F223">
        <v>0</v>
      </c>
      <c r="G223">
        <v>0</v>
      </c>
      <c r="H223">
        <v>-196544</v>
      </c>
      <c r="J223" s="1"/>
      <c r="K223" s="1"/>
      <c r="L223" s="1"/>
      <c r="M223" s="1"/>
    </row>
    <row r="224" spans="1:13">
      <c r="A224" s="1" t="s">
        <v>521</v>
      </c>
      <c r="B224" s="1" t="s">
        <v>522</v>
      </c>
      <c r="C224" s="1" t="s">
        <v>523</v>
      </c>
      <c r="D224" s="1" t="s">
        <v>524</v>
      </c>
      <c r="F224">
        <v>0</v>
      </c>
      <c r="G224">
        <v>0</v>
      </c>
      <c r="H224">
        <v>143265000</v>
      </c>
      <c r="J224" s="1"/>
      <c r="K224" s="1"/>
      <c r="L224" s="1"/>
      <c r="M224" s="1"/>
    </row>
    <row r="225" spans="1:13">
      <c r="A225" s="1" t="s">
        <v>525</v>
      </c>
      <c r="B225" s="1" t="s">
        <v>526</v>
      </c>
      <c r="C225" s="1" t="s">
        <v>527</v>
      </c>
      <c r="D225" s="1" t="s">
        <v>524</v>
      </c>
      <c r="F225">
        <v>0</v>
      </c>
      <c r="G225">
        <v>0</v>
      </c>
      <c r="H225">
        <v>8270000</v>
      </c>
      <c r="J225" s="1"/>
      <c r="K225" s="1"/>
      <c r="L225" s="1"/>
      <c r="M225" s="1"/>
    </row>
    <row r="226" spans="1:13">
      <c r="A226" s="1" t="s">
        <v>528</v>
      </c>
      <c r="B226" s="1" t="s">
        <v>529</v>
      </c>
      <c r="C226" s="1" t="s">
        <v>527</v>
      </c>
      <c r="D226" s="1" t="s">
        <v>524</v>
      </c>
      <c r="E226">
        <f>VLOOKUP($B226,'[1]Tally TB'!$A$8:$D$230,4,0)</f>
        <v>12088600</v>
      </c>
      <c r="F226">
        <v>7038300</v>
      </c>
      <c r="G226">
        <v>10226600</v>
      </c>
      <c r="H226">
        <v>10858000</v>
      </c>
      <c r="J226" s="1"/>
      <c r="K226" s="1"/>
      <c r="L226" s="1"/>
      <c r="M226" s="1"/>
    </row>
    <row r="227" spans="1:13">
      <c r="A227" s="1" t="s">
        <v>530</v>
      </c>
      <c r="B227" s="1" t="s">
        <v>531</v>
      </c>
      <c r="C227" s="1" t="s">
        <v>532</v>
      </c>
      <c r="D227" s="1" t="s">
        <v>524</v>
      </c>
      <c r="E227">
        <f>VLOOKUP($B227,'[1]Tally TB'!$A$8:$D$230,4,0)</f>
        <v>101716008</v>
      </c>
      <c r="F227">
        <v>36183570</v>
      </c>
      <c r="G227">
        <v>62886067</v>
      </c>
      <c r="H227">
        <v>83599322</v>
      </c>
      <c r="J227" s="1"/>
      <c r="K227" s="1"/>
      <c r="L227" s="1"/>
      <c r="M227" s="1"/>
    </row>
    <row r="228" spans="1:13">
      <c r="A228" s="1" t="s">
        <v>533</v>
      </c>
      <c r="B228" s="1" t="s">
        <v>534</v>
      </c>
      <c r="C228" s="1" t="s">
        <v>535</v>
      </c>
      <c r="D228" s="1" t="s">
        <v>524</v>
      </c>
      <c r="E228">
        <f>VLOOKUP($B228,'[1]Tally TB'!$A$8:$D$230,4,0)</f>
        <v>1114433111</v>
      </c>
      <c r="F228">
        <v>411819639</v>
      </c>
      <c r="G228">
        <v>733129236</v>
      </c>
      <c r="H228">
        <v>641728135</v>
      </c>
      <c r="J228" s="1"/>
      <c r="K228" s="1"/>
      <c r="L228" s="1"/>
      <c r="M228" s="1"/>
    </row>
    <row r="229" spans="1:13">
      <c r="A229" s="1" t="s">
        <v>536</v>
      </c>
      <c r="B229" s="1" t="s">
        <v>537</v>
      </c>
      <c r="C229" s="1" t="s">
        <v>523</v>
      </c>
      <c r="D229" s="1" t="s">
        <v>524</v>
      </c>
      <c r="E229">
        <f>VLOOKUP($B229,'[1]Tally TB'!$A$8:$D$230,4,0)</f>
        <v>240042448</v>
      </c>
      <c r="F229">
        <v>192453031</v>
      </c>
      <c r="G229">
        <v>317048744</v>
      </c>
      <c r="H229">
        <v>18691271</v>
      </c>
      <c r="J229" s="1"/>
      <c r="K229" s="1"/>
      <c r="L229" s="1"/>
      <c r="M229" s="1"/>
    </row>
    <row r="230" spans="1:13">
      <c r="A230" s="1" t="s">
        <v>538</v>
      </c>
      <c r="B230" s="1" t="s">
        <v>539</v>
      </c>
      <c r="C230" s="1" t="s">
        <v>523</v>
      </c>
      <c r="D230" s="1" t="s">
        <v>524</v>
      </c>
      <c r="F230">
        <v>0</v>
      </c>
      <c r="G230">
        <v>0</v>
      </c>
      <c r="H230">
        <v>8344400</v>
      </c>
      <c r="J230" s="1"/>
      <c r="K230" s="1"/>
      <c r="L230" s="1"/>
      <c r="M230" s="1"/>
    </row>
    <row r="231" spans="1:13">
      <c r="A231" s="1" t="s">
        <v>540</v>
      </c>
      <c r="B231" s="1" t="s">
        <v>541</v>
      </c>
      <c r="C231" s="1" t="s">
        <v>542</v>
      </c>
      <c r="D231" s="1" t="s">
        <v>524</v>
      </c>
      <c r="E231">
        <f>VLOOKUP($B231,'[1]Tally TB'!$A$8:$D$230,4,0)</f>
        <v>18278843</v>
      </c>
      <c r="F231">
        <v>6400600</v>
      </c>
      <c r="G231">
        <v>34765992</v>
      </c>
      <c r="H231">
        <v>12512268</v>
      </c>
      <c r="J231" s="1"/>
      <c r="K231" s="1"/>
      <c r="L231" s="1"/>
      <c r="M231" s="1"/>
    </row>
    <row r="232" spans="1:13">
      <c r="A232" s="1" t="s">
        <v>543</v>
      </c>
      <c r="B232" s="1" t="s">
        <v>544</v>
      </c>
      <c r="C232" s="1" t="s">
        <v>545</v>
      </c>
      <c r="D232" s="1" t="s">
        <v>524</v>
      </c>
      <c r="F232">
        <v>0</v>
      </c>
      <c r="G232">
        <v>10353000</v>
      </c>
      <c r="H232">
        <v>0</v>
      </c>
      <c r="J232" s="1"/>
      <c r="K232" s="1"/>
      <c r="L232" s="1"/>
      <c r="M232" s="1"/>
    </row>
    <row r="233" spans="1:13">
      <c r="A233" s="1" t="s">
        <v>546</v>
      </c>
      <c r="B233" s="1" t="s">
        <v>547</v>
      </c>
      <c r="C233" s="1" t="s">
        <v>548</v>
      </c>
      <c r="D233" s="1" t="s">
        <v>524</v>
      </c>
      <c r="E233">
        <f>VLOOKUP($B233,'[1]Tally TB'!$A$8:$D$230,4,0)</f>
        <v>27527025</v>
      </c>
      <c r="F233">
        <v>24584365</v>
      </c>
      <c r="G233">
        <v>27503475</v>
      </c>
      <c r="H233">
        <v>5000000</v>
      </c>
      <c r="J233" s="1"/>
      <c r="K233" s="1"/>
      <c r="L233" s="1"/>
      <c r="M233" s="1"/>
    </row>
    <row r="234" spans="1:13">
      <c r="A234" s="1" t="s">
        <v>549</v>
      </c>
      <c r="B234" s="1" t="s">
        <v>550</v>
      </c>
      <c r="C234" s="1" t="s">
        <v>551</v>
      </c>
      <c r="D234" s="1" t="s">
        <v>524</v>
      </c>
      <c r="F234">
        <v>34093651</v>
      </c>
      <c r="G234">
        <v>10394000</v>
      </c>
      <c r="H234">
        <v>34865630</v>
      </c>
      <c r="J234" s="1"/>
      <c r="K234" s="1"/>
      <c r="L234" s="1"/>
      <c r="M234" s="1"/>
    </row>
    <row r="235" spans="1:13">
      <c r="A235" s="1" t="s">
        <v>552</v>
      </c>
      <c r="B235" s="1" t="s">
        <v>553</v>
      </c>
      <c r="C235" s="1" t="s">
        <v>554</v>
      </c>
      <c r="D235" s="1" t="s">
        <v>524</v>
      </c>
      <c r="E235">
        <f>VLOOKUP($B235,'[1]Tally TB'!$A$8:$D$230,4,0)</f>
        <v>29398925</v>
      </c>
      <c r="F235">
        <v>11302831</v>
      </c>
      <c r="G235">
        <v>21362717</v>
      </c>
      <c r="H235">
        <v>17718026</v>
      </c>
      <c r="J235" s="1"/>
      <c r="K235" s="1"/>
      <c r="L235" s="1"/>
      <c r="M235" s="1"/>
    </row>
    <row r="236" spans="1:13">
      <c r="A236" s="1" t="s">
        <v>555</v>
      </c>
      <c r="B236" s="1" t="s">
        <v>556</v>
      </c>
      <c r="C236" s="1" t="s">
        <v>523</v>
      </c>
      <c r="D236" s="1" t="s">
        <v>524</v>
      </c>
      <c r="F236">
        <v>0</v>
      </c>
      <c r="G236">
        <v>0</v>
      </c>
      <c r="H236">
        <v>5949500</v>
      </c>
      <c r="J236" s="1"/>
      <c r="K236" s="1"/>
      <c r="L236" s="1"/>
      <c r="M236" s="1"/>
    </row>
    <row r="237" spans="1:13">
      <c r="A237" s="1" t="s">
        <v>557</v>
      </c>
      <c r="B237" s="1" t="s">
        <v>558</v>
      </c>
      <c r="C237" s="1" t="s">
        <v>559</v>
      </c>
      <c r="D237" s="1" t="s">
        <v>524</v>
      </c>
      <c r="E237">
        <f>VLOOKUP($B237,'[1]Tally TB'!$A$8:$D$230,4,0)</f>
        <v>1686000</v>
      </c>
      <c r="F237">
        <v>17556261</v>
      </c>
      <c r="G237">
        <v>29174081</v>
      </c>
      <c r="H237">
        <v>39300030</v>
      </c>
      <c r="J237" s="1"/>
      <c r="K237" s="1"/>
      <c r="L237" s="1"/>
      <c r="M237" s="1"/>
    </row>
    <row r="238" spans="1:13">
      <c r="A238" s="1" t="s">
        <v>560</v>
      </c>
      <c r="B238" s="1" t="s">
        <v>561</v>
      </c>
      <c r="C238" s="1" t="s">
        <v>562</v>
      </c>
      <c r="D238" s="1" t="s">
        <v>524</v>
      </c>
      <c r="E238">
        <f>VLOOKUP($B238,'[1]Tally TB'!$A$8:$D$230,4,0)</f>
        <v>3024900</v>
      </c>
      <c r="F238">
        <v>17106483</v>
      </c>
      <c r="G238">
        <v>10450000</v>
      </c>
      <c r="H238">
        <v>27157894</v>
      </c>
      <c r="J238" s="1"/>
      <c r="K238" s="1"/>
      <c r="L238" s="1"/>
      <c r="M238" s="1"/>
    </row>
    <row r="239" spans="1:13">
      <c r="A239" s="1" t="s">
        <v>563</v>
      </c>
      <c r="B239" s="1" t="s">
        <v>564</v>
      </c>
      <c r="C239" s="1"/>
      <c r="D239" s="1" t="s">
        <v>524</v>
      </c>
      <c r="E239">
        <f>VLOOKUP($B239,'[1]Tally TB'!$A$8:$D$230,4,0)</f>
        <v>2930000</v>
      </c>
      <c r="J239" s="1"/>
      <c r="K239" s="1"/>
      <c r="L239" s="1"/>
      <c r="M239" s="1"/>
    </row>
    <row r="240" spans="1:13">
      <c r="A240" s="1" t="s">
        <v>565</v>
      </c>
      <c r="B240" s="1" t="s">
        <v>566</v>
      </c>
      <c r="C240" s="1" t="s">
        <v>567</v>
      </c>
      <c r="D240" s="1" t="s">
        <v>524</v>
      </c>
      <c r="E240">
        <f>VLOOKUP($B240,'[1]Tally TB'!$A$8:$D$230,4,0)</f>
        <v>16348136</v>
      </c>
      <c r="F240">
        <v>4823047</v>
      </c>
      <c r="G240">
        <v>17471132</v>
      </c>
      <c r="H240">
        <v>15890592</v>
      </c>
      <c r="J240" s="1"/>
      <c r="K240" s="1"/>
      <c r="L240" s="1"/>
      <c r="M240" s="1"/>
    </row>
    <row r="241" spans="1:13">
      <c r="A241" s="1" t="s">
        <v>568</v>
      </c>
      <c r="B241" s="1" t="s">
        <v>569</v>
      </c>
      <c r="C241" s="1"/>
      <c r="D241" s="1" t="s">
        <v>524</v>
      </c>
      <c r="E241">
        <f>VLOOKUP($B241,'[1]Tally TB'!$A$8:$D$230,4,0)</f>
        <v>50000000</v>
      </c>
      <c r="J241" s="1"/>
      <c r="K241" s="1"/>
      <c r="L241" s="1"/>
      <c r="M241" s="1"/>
    </row>
    <row r="242" spans="1:13">
      <c r="A242" s="1" t="s">
        <v>570</v>
      </c>
      <c r="B242" s="1" t="s">
        <v>571</v>
      </c>
      <c r="C242" s="1" t="s">
        <v>572</v>
      </c>
      <c r="D242" s="1" t="s">
        <v>524</v>
      </c>
      <c r="E242">
        <f>VLOOKUP($B242,'[1]Tally TB'!$A$8:$D$230,4,0)</f>
        <v>15915620</v>
      </c>
      <c r="F242">
        <v>11998742</v>
      </c>
      <c r="G242">
        <v>16991425</v>
      </c>
      <c r="H242">
        <v>8671166</v>
      </c>
      <c r="J242" s="1"/>
      <c r="K242" s="1"/>
      <c r="L242" s="1"/>
      <c r="M242" s="1"/>
    </row>
    <row r="243" spans="1:13">
      <c r="A243" s="1" t="s">
        <v>573</v>
      </c>
      <c r="B243" s="1" t="s">
        <v>574</v>
      </c>
      <c r="C243" s="1" t="s">
        <v>523</v>
      </c>
      <c r="D243" s="1" t="s">
        <v>524</v>
      </c>
      <c r="E243">
        <f>VLOOKUP($B243,'[1]Tally TB'!$A$8:$D$230,4,0)</f>
        <v>80434963</v>
      </c>
      <c r="F243">
        <v>47461777</v>
      </c>
      <c r="G243">
        <v>80991818</v>
      </c>
      <c r="H243">
        <v>83225980</v>
      </c>
      <c r="J243" s="1"/>
      <c r="K243" s="1"/>
      <c r="L243" s="1"/>
      <c r="M243" s="1"/>
    </row>
    <row r="244" spans="1:13">
      <c r="A244" s="1" t="s">
        <v>575</v>
      </c>
      <c r="B244" s="1" t="s">
        <v>576</v>
      </c>
      <c r="C244" s="1" t="s">
        <v>523</v>
      </c>
      <c r="D244" s="1" t="s">
        <v>524</v>
      </c>
      <c r="E244">
        <f>VLOOKUP($B244,'[1]Tally TB'!$A$8:$D$230,4,0)</f>
        <v>18000000</v>
      </c>
      <c r="F244">
        <v>11800000</v>
      </c>
      <c r="G244">
        <v>24450000</v>
      </c>
      <c r="H244">
        <v>22471000</v>
      </c>
      <c r="J244" s="1"/>
      <c r="K244" s="1"/>
      <c r="L244" s="1"/>
      <c r="M244" s="1"/>
    </row>
    <row r="245" spans="1:13">
      <c r="A245" s="1" t="s">
        <v>577</v>
      </c>
      <c r="B245" s="1" t="s">
        <v>578</v>
      </c>
      <c r="C245" s="1" t="s">
        <v>554</v>
      </c>
      <c r="D245" s="1" t="s">
        <v>524</v>
      </c>
      <c r="E245">
        <f>VLOOKUP($B245,'[1]Tally TB'!$A$8:$D$230,4,0)</f>
        <v>26862000</v>
      </c>
      <c r="F245">
        <v>12078000</v>
      </c>
      <c r="G245">
        <v>18799000</v>
      </c>
      <c r="H245">
        <v>39674200</v>
      </c>
      <c r="J245" s="1"/>
      <c r="K245" s="1"/>
      <c r="L245" s="1"/>
      <c r="M245" s="1"/>
    </row>
    <row r="246" spans="1:13">
      <c r="A246" s="1" t="s">
        <v>579</v>
      </c>
      <c r="B246" s="1" t="s">
        <v>580</v>
      </c>
      <c r="C246" s="1" t="s">
        <v>581</v>
      </c>
      <c r="D246" s="1" t="s">
        <v>524</v>
      </c>
      <c r="E246">
        <f>VLOOKUP($B246,'[1]Tally TB'!$A$8:$D$230,4,0)</f>
        <v>32758228</v>
      </c>
      <c r="F246">
        <v>12832693</v>
      </c>
      <c r="G246">
        <v>79435921</v>
      </c>
      <c r="H246">
        <v>8730600</v>
      </c>
      <c r="J246" s="1"/>
      <c r="K246" s="1"/>
      <c r="L246" s="1"/>
      <c r="M246" s="1"/>
    </row>
    <row r="247" spans="1:13">
      <c r="A247" s="1" t="s">
        <v>582</v>
      </c>
      <c r="B247" s="1" t="s">
        <v>583</v>
      </c>
      <c r="C247" s="1" t="s">
        <v>584</v>
      </c>
      <c r="D247" s="1" t="s">
        <v>524</v>
      </c>
      <c r="E247">
        <f>VLOOKUP($B247,'[1]Tally TB'!$A$8:$D$230,4,0)</f>
        <v>66110215</v>
      </c>
      <c r="F247">
        <v>47587878</v>
      </c>
      <c r="G247">
        <v>118583032</v>
      </c>
      <c r="H247">
        <v>88015621</v>
      </c>
      <c r="J247" s="1"/>
      <c r="K247" s="1"/>
      <c r="L247" s="1"/>
      <c r="M247" s="1"/>
    </row>
    <row r="248" spans="1:13">
      <c r="A248" s="1" t="s">
        <v>585</v>
      </c>
      <c r="B248" s="1" t="s">
        <v>586</v>
      </c>
      <c r="C248" s="1" t="s">
        <v>587</v>
      </c>
      <c r="D248" s="1" t="s">
        <v>524</v>
      </c>
      <c r="E248">
        <f>VLOOKUP($B248,'[1]Tally TB'!$A$8:$D$230,4,0)</f>
        <v>116256302</v>
      </c>
      <c r="F248">
        <v>100814977</v>
      </c>
      <c r="G248">
        <v>24845666</v>
      </c>
      <c r="H248">
        <v>114925845</v>
      </c>
      <c r="J248" s="1"/>
      <c r="K248" s="1"/>
      <c r="L248" s="1"/>
      <c r="M248" s="1"/>
    </row>
    <row r="249" spans="1:13">
      <c r="A249" s="1" t="s">
        <v>588</v>
      </c>
      <c r="B249" s="1" t="s">
        <v>589</v>
      </c>
      <c r="C249" s="1" t="s">
        <v>590</v>
      </c>
      <c r="D249" s="1" t="s">
        <v>524</v>
      </c>
      <c r="E249">
        <f>VLOOKUP($B249,'[1]Tally TB'!$A$8:$D$230,4,0)</f>
        <v>39063665</v>
      </c>
      <c r="F249">
        <v>34857819</v>
      </c>
      <c r="G249">
        <v>65000678</v>
      </c>
      <c r="H249">
        <v>30644000</v>
      </c>
      <c r="J249" s="1"/>
      <c r="K249" s="1"/>
      <c r="L249" s="1"/>
      <c r="M249" s="1"/>
    </row>
    <row r="250" spans="1:13">
      <c r="A250" s="1" t="s">
        <v>591</v>
      </c>
      <c r="B250" s="1" t="s">
        <v>592</v>
      </c>
      <c r="C250" s="1" t="s">
        <v>593</v>
      </c>
      <c r="D250" s="1" t="s">
        <v>524</v>
      </c>
      <c r="E250">
        <f>VLOOKUP($B250,'[1]Tally TB'!$A$8:$D$230,4,0)</f>
        <v>11474576</v>
      </c>
      <c r="F250">
        <v>19385288</v>
      </c>
      <c r="G250">
        <v>147443761</v>
      </c>
      <c r="H250">
        <v>128728813</v>
      </c>
      <c r="J250" s="1"/>
      <c r="K250" s="1"/>
      <c r="L250" s="1"/>
      <c r="M250" s="1"/>
    </row>
    <row r="251" spans="1:13">
      <c r="A251" s="1" t="s">
        <v>594</v>
      </c>
      <c r="B251" s="1" t="s">
        <v>595</v>
      </c>
      <c r="C251" s="1" t="s">
        <v>596</v>
      </c>
      <c r="D251" s="1" t="s">
        <v>524</v>
      </c>
      <c r="E251">
        <f>VLOOKUP($B251,'[1]Tally TB'!$A$8:$D$230,4,0)</f>
        <v>331276114</v>
      </c>
      <c r="F251">
        <v>184847200</v>
      </c>
      <c r="G251">
        <v>305970200</v>
      </c>
      <c r="H251">
        <v>685800</v>
      </c>
      <c r="J251" s="1"/>
      <c r="K251" s="1"/>
      <c r="L251" s="1"/>
      <c r="M251" s="1"/>
    </row>
    <row r="252" spans="1:13">
      <c r="A252" s="1" t="s">
        <v>597</v>
      </c>
      <c r="B252" s="1" t="s">
        <v>598</v>
      </c>
      <c r="C252" s="1" t="s">
        <v>599</v>
      </c>
      <c r="D252" s="1" t="s">
        <v>524</v>
      </c>
      <c r="E252">
        <f>VLOOKUP($B252,'[1]Tally TB'!$A$8:$D$230,4,0)</f>
        <v>76392200</v>
      </c>
      <c r="F252">
        <v>23780900</v>
      </c>
      <c r="G252">
        <v>35275200</v>
      </c>
      <c r="H252">
        <v>43995150</v>
      </c>
      <c r="J252" s="1"/>
      <c r="K252" s="1"/>
      <c r="L252" s="1"/>
      <c r="M252" s="1"/>
    </row>
    <row r="253" spans="1:13">
      <c r="A253" s="1" t="s">
        <v>600</v>
      </c>
      <c r="B253" s="1" t="s">
        <v>601</v>
      </c>
      <c r="C253" s="1" t="s">
        <v>581</v>
      </c>
      <c r="D253" s="1" t="s">
        <v>524</v>
      </c>
      <c r="E253">
        <f>VLOOKUP($B253,'[1]Tally TB'!$A$8:$D$230,4,0)</f>
        <v>39015350</v>
      </c>
      <c r="F253">
        <v>154174099</v>
      </c>
      <c r="G253">
        <v>242261066</v>
      </c>
      <c r="H253">
        <v>456603195</v>
      </c>
      <c r="J253" s="1"/>
      <c r="K253" s="1"/>
      <c r="L253" s="1"/>
      <c r="M253" s="1"/>
    </row>
    <row r="254" spans="1:13">
      <c r="A254" s="1" t="s">
        <v>602</v>
      </c>
      <c r="B254" s="1" t="s">
        <v>603</v>
      </c>
      <c r="C254" s="1" t="s">
        <v>604</v>
      </c>
      <c r="D254" s="1" t="s">
        <v>524</v>
      </c>
      <c r="E254">
        <f>VLOOKUP($B254,'[1]Tally TB'!$A$8:$D$230,4,0)</f>
        <v>1229000</v>
      </c>
      <c r="F254">
        <v>1624000</v>
      </c>
      <c r="G254">
        <v>390000</v>
      </c>
      <c r="H254">
        <v>2328600</v>
      </c>
      <c r="J254" s="1"/>
      <c r="K254" s="1"/>
      <c r="L254" s="1"/>
      <c r="M254" s="1"/>
    </row>
    <row r="255" spans="1:13">
      <c r="A255" s="1" t="s">
        <v>605</v>
      </c>
      <c r="B255" s="1" t="s">
        <v>606</v>
      </c>
      <c r="C255" s="1"/>
      <c r="D255" s="1" t="s">
        <v>524</v>
      </c>
      <c r="E255">
        <f>VLOOKUP($B255,'[1]Tally TB'!$A$8:$D$230,4,0)</f>
        <v>87487102</v>
      </c>
      <c r="J255" s="1"/>
      <c r="K255" s="1"/>
      <c r="L255" s="1"/>
      <c r="M255" s="1"/>
    </row>
    <row r="256" spans="1:13">
      <c r="A256" s="1" t="s">
        <v>607</v>
      </c>
      <c r="B256" s="1" t="s">
        <v>608</v>
      </c>
      <c r="C256" s="1"/>
      <c r="D256" s="1" t="s">
        <v>524</v>
      </c>
      <c r="E256">
        <f>VLOOKUP($B256,'[1]Tally TB'!$A$8:$D$230,4,0)</f>
        <v>33161105</v>
      </c>
      <c r="J256" s="1"/>
      <c r="K256" s="1"/>
      <c r="L256" s="1"/>
      <c r="M256" s="1"/>
    </row>
    <row r="257" spans="1:13">
      <c r="A257" s="1" t="s">
        <v>609</v>
      </c>
      <c r="B257" s="1" t="s">
        <v>610</v>
      </c>
      <c r="C257" s="1" t="s">
        <v>604</v>
      </c>
      <c r="D257" s="1" t="s">
        <v>524</v>
      </c>
      <c r="E257">
        <f>VLOOKUP($B257,'[1]Tally TB'!$A$8:$D$230,4,0)</f>
        <v>143702498</v>
      </c>
      <c r="F257">
        <v>64466504</v>
      </c>
      <c r="G257">
        <v>127679736</v>
      </c>
      <c r="H257">
        <v>89616748</v>
      </c>
      <c r="J257" s="1"/>
      <c r="K257" s="1"/>
      <c r="L257" s="1"/>
      <c r="M257" s="1"/>
    </row>
    <row r="258" spans="1:13">
      <c r="A258" s="1" t="s">
        <v>611</v>
      </c>
      <c r="B258" s="1" t="s">
        <v>612</v>
      </c>
      <c r="C258" s="1" t="s">
        <v>604</v>
      </c>
      <c r="D258" s="1" t="s">
        <v>524</v>
      </c>
      <c r="E258">
        <f>VLOOKUP($B258,'[1]Tally TB'!$A$8:$D$230,4,0)</f>
        <v>38162078</v>
      </c>
      <c r="F258">
        <v>15287881</v>
      </c>
      <c r="G258">
        <v>38773727</v>
      </c>
      <c r="H258">
        <v>34194526</v>
      </c>
      <c r="J258" s="1"/>
      <c r="K258" s="1"/>
      <c r="L258" s="1"/>
      <c r="M258" s="1"/>
    </row>
    <row r="259" spans="1:13">
      <c r="A259" s="1" t="s">
        <v>613</v>
      </c>
      <c r="B259" s="1" t="s">
        <v>614</v>
      </c>
      <c r="C259" s="1" t="s">
        <v>604</v>
      </c>
      <c r="D259" s="1" t="s">
        <v>524</v>
      </c>
      <c r="E259">
        <f>VLOOKUP($B259,'[1]Tally TB'!$A$8:$D$230,4,0)</f>
        <v>294025</v>
      </c>
      <c r="F259">
        <v>160000</v>
      </c>
      <c r="G259">
        <v>581000</v>
      </c>
      <c r="H259">
        <v>0</v>
      </c>
      <c r="J259" s="1"/>
      <c r="K259" s="1"/>
      <c r="L259" s="1"/>
      <c r="M259" s="1"/>
    </row>
    <row r="260" spans="1:13">
      <c r="A260" s="1" t="s">
        <v>615</v>
      </c>
      <c r="B260" s="1" t="s">
        <v>616</v>
      </c>
      <c r="C260" s="1" t="s">
        <v>604</v>
      </c>
      <c r="D260" s="1" t="s">
        <v>524</v>
      </c>
      <c r="F260">
        <v>0</v>
      </c>
      <c r="G260">
        <v>284000</v>
      </c>
      <c r="H260">
        <v>0</v>
      </c>
      <c r="J260" s="1"/>
      <c r="K260" s="1"/>
      <c r="L260" s="1"/>
      <c r="M260" s="1"/>
    </row>
    <row r="261" spans="1:13">
      <c r="A261" s="1" t="s">
        <v>617</v>
      </c>
      <c r="B261" s="1" t="s">
        <v>618</v>
      </c>
      <c r="C261" s="1"/>
      <c r="D261" s="1" t="s">
        <v>524</v>
      </c>
      <c r="E261">
        <f>VLOOKUP($B261,'[1]Tally TB'!$A$8:$D$230,4,0)</f>
        <v>17758244</v>
      </c>
      <c r="J261" s="1"/>
      <c r="K261" s="1"/>
      <c r="L261" s="1"/>
      <c r="M261" s="1"/>
    </row>
    <row r="262" spans="1:13">
      <c r="A262" s="1" t="s">
        <v>619</v>
      </c>
      <c r="B262" s="1" t="s">
        <v>620</v>
      </c>
      <c r="C262" s="1" t="s">
        <v>621</v>
      </c>
      <c r="D262" s="1" t="s">
        <v>524</v>
      </c>
      <c r="E262">
        <f>VLOOKUP($B262,'[1]Tally TB'!$A$8:$D$230,4,0)</f>
        <v>26400000</v>
      </c>
      <c r="F262">
        <v>37200000</v>
      </c>
      <c r="G262">
        <v>97569500</v>
      </c>
      <c r="H262">
        <v>36863236</v>
      </c>
      <c r="J262" s="1"/>
      <c r="K262" s="1"/>
      <c r="L262" s="1"/>
      <c r="M262" s="1"/>
    </row>
    <row r="263" spans="1:13">
      <c r="A263" s="1" t="s">
        <v>622</v>
      </c>
      <c r="B263" s="1" t="s">
        <v>623</v>
      </c>
      <c r="C263" s="1" t="s">
        <v>567</v>
      </c>
      <c r="D263" s="1" t="s">
        <v>524</v>
      </c>
      <c r="E263">
        <f>VLOOKUP($B263,'[1]Tally TB'!$A$8:$D$230,4,0)</f>
        <v>5701413</v>
      </c>
      <c r="F263">
        <v>1477564</v>
      </c>
      <c r="G263">
        <v>2011008</v>
      </c>
      <c r="H263">
        <v>10369000</v>
      </c>
      <c r="J263" s="1"/>
      <c r="K263" s="1"/>
      <c r="L263" s="1"/>
      <c r="M263" s="1"/>
    </row>
    <row r="264" spans="1:13">
      <c r="A264" s="1" t="s">
        <v>624</v>
      </c>
      <c r="B264" s="1" t="s">
        <v>625</v>
      </c>
      <c r="C264" s="1" t="s">
        <v>626</v>
      </c>
      <c r="D264" s="1" t="s">
        <v>524</v>
      </c>
      <c r="E264">
        <f>VLOOKUP($B264,'[1]Tally TB'!$A$8:$D$230,4,0)-448</f>
        <v>-97003</v>
      </c>
      <c r="F264">
        <v>60179</v>
      </c>
      <c r="G264">
        <v>36026</v>
      </c>
      <c r="H264">
        <v>641878</v>
      </c>
      <c r="J264" s="1"/>
      <c r="K264" s="1"/>
      <c r="L264" s="1"/>
      <c r="M264" s="1"/>
    </row>
    <row r="265" spans="1:13">
      <c r="A265" s="1" t="s">
        <v>627</v>
      </c>
      <c r="B265" s="1" t="s">
        <v>628</v>
      </c>
      <c r="C265" s="1" t="s">
        <v>629</v>
      </c>
      <c r="D265" s="1" t="s">
        <v>524</v>
      </c>
      <c r="E265">
        <f>VLOOKUP($B265,'[1]Tally TB'!$A$8:$D$230,4,0)</f>
        <v>17396042</v>
      </c>
      <c r="F265">
        <v>6626339</v>
      </c>
      <c r="G265">
        <v>18998732</v>
      </c>
      <c r="H265">
        <v>4162457</v>
      </c>
      <c r="J265" s="1"/>
      <c r="K265" s="1"/>
      <c r="L265" s="1"/>
      <c r="M265" s="1"/>
    </row>
    <row r="266" spans="1:13">
      <c r="A266" s="1" t="s">
        <v>630</v>
      </c>
      <c r="B266" s="1" t="s">
        <v>631</v>
      </c>
      <c r="C266" s="1" t="s">
        <v>632</v>
      </c>
      <c r="D266" s="1" t="s">
        <v>633</v>
      </c>
      <c r="E266">
        <f>VLOOKUP($B266,'[1]Tally TB'!$A$8:$D$230,4,0)</f>
        <v>1879780046</v>
      </c>
      <c r="F266">
        <v>226987995</v>
      </c>
      <c r="G266">
        <v>473811955</v>
      </c>
      <c r="H266">
        <v>419003487</v>
      </c>
      <c r="J266" s="1"/>
      <c r="K266" s="1"/>
      <c r="L266" s="1"/>
      <c r="M266" s="1"/>
    </row>
    <row r="267" spans="1:13">
      <c r="A267" s="1" t="s">
        <v>634</v>
      </c>
      <c r="B267" s="1" t="s">
        <v>635</v>
      </c>
      <c r="C267" s="1" t="s">
        <v>636</v>
      </c>
      <c r="D267" s="1" t="s">
        <v>633</v>
      </c>
      <c r="F267">
        <v>725461930</v>
      </c>
      <c r="G267">
        <v>1554743168</v>
      </c>
      <c r="H267">
        <v>1592606895</v>
      </c>
      <c r="J267" s="1"/>
      <c r="K267" s="1"/>
      <c r="L267" s="1"/>
      <c r="M267" s="1"/>
    </row>
    <row r="268" spans="1:13">
      <c r="A268" s="1" t="s">
        <v>637</v>
      </c>
      <c r="B268" s="1" t="s">
        <v>638</v>
      </c>
      <c r="C268" s="1" t="s">
        <v>639</v>
      </c>
      <c r="D268" s="1" t="s">
        <v>524</v>
      </c>
      <c r="F268">
        <v>79320179</v>
      </c>
      <c r="G268">
        <v>310771174</v>
      </c>
      <c r="H268">
        <v>944892</v>
      </c>
      <c r="J268" s="1"/>
      <c r="K268" s="1"/>
      <c r="L268" s="1"/>
      <c r="M268" s="1"/>
    </row>
    <row r="269" spans="1:13">
      <c r="A269" s="1" t="s">
        <v>640</v>
      </c>
      <c r="B269" s="1" t="s">
        <v>641</v>
      </c>
      <c r="C269" s="1" t="s">
        <v>523</v>
      </c>
      <c r="D269" s="1" t="s">
        <v>524</v>
      </c>
      <c r="F269">
        <v>0</v>
      </c>
      <c r="G269">
        <v>0</v>
      </c>
      <c r="H269">
        <v>7253830</v>
      </c>
      <c r="J269" s="1"/>
      <c r="K269" s="1"/>
      <c r="L269" s="1"/>
      <c r="M269" s="1"/>
    </row>
    <row r="270" spans="1:13">
      <c r="A270" s="1" t="s">
        <v>642</v>
      </c>
      <c r="B270" s="1" t="s">
        <v>643</v>
      </c>
      <c r="C270" s="1" t="s">
        <v>567</v>
      </c>
      <c r="D270" s="1" t="s">
        <v>524</v>
      </c>
      <c r="F270">
        <v>86000</v>
      </c>
      <c r="G270">
        <v>273290</v>
      </c>
      <c r="H270">
        <v>5630725</v>
      </c>
      <c r="J270" s="1"/>
      <c r="K270" s="1"/>
      <c r="L270" s="1"/>
      <c r="M270" s="1"/>
    </row>
    <row r="271" spans="1:13">
      <c r="A271" s="1" t="s">
        <v>644</v>
      </c>
      <c r="B271" s="1" t="s">
        <v>645</v>
      </c>
      <c r="C271" s="1" t="s">
        <v>567</v>
      </c>
      <c r="D271" s="1" t="s">
        <v>524</v>
      </c>
      <c r="F271">
        <v>0</v>
      </c>
      <c r="G271">
        <v>0</v>
      </c>
      <c r="H271">
        <v>289000</v>
      </c>
      <c r="J271" s="1"/>
      <c r="K271" s="1"/>
      <c r="L271" s="1"/>
      <c r="M271" s="1"/>
    </row>
    <row r="272" spans="1:13">
      <c r="A272" s="1" t="s">
        <v>646</v>
      </c>
      <c r="B272" s="1" t="s">
        <v>647</v>
      </c>
      <c r="C272" s="1" t="s">
        <v>648</v>
      </c>
      <c r="D272" s="1" t="s">
        <v>524</v>
      </c>
      <c r="F272">
        <v>0</v>
      </c>
      <c r="G272">
        <v>0</v>
      </c>
      <c r="H272">
        <v>18000000</v>
      </c>
      <c r="J272" s="1"/>
      <c r="K272" s="1"/>
      <c r="L272" s="1"/>
      <c r="M272" s="1"/>
    </row>
    <row r="273" spans="1:13">
      <c r="A273" s="1" t="s">
        <v>649</v>
      </c>
      <c r="B273" s="1" t="s">
        <v>650</v>
      </c>
      <c r="C273" s="1" t="s">
        <v>651</v>
      </c>
      <c r="D273" s="1" t="s">
        <v>524</v>
      </c>
      <c r="E273">
        <f>VLOOKUP($B273,'[1]Tally TB'!$A$8:$D$230,4,0)</f>
        <v>56987879</v>
      </c>
      <c r="F273">
        <v>16576271</v>
      </c>
      <c r="G273">
        <v>34681797</v>
      </c>
      <c r="H273">
        <v>44745763</v>
      </c>
      <c r="J273" s="1"/>
      <c r="K273" s="1"/>
      <c r="L273" s="1"/>
      <c r="M273" s="1"/>
    </row>
    <row r="274" spans="1:13">
      <c r="A274" s="1" t="s">
        <v>652</v>
      </c>
      <c r="B274" s="1" t="s">
        <v>653</v>
      </c>
      <c r="C274" s="1" t="s">
        <v>654</v>
      </c>
      <c r="D274" s="1" t="s">
        <v>524</v>
      </c>
      <c r="E274">
        <f>VLOOKUP($B274,'[1]Tally TB'!$A$8:$D$230,4,0)</f>
        <v>0</v>
      </c>
      <c r="F274">
        <v>1676648</v>
      </c>
      <c r="G274">
        <v>216859949</v>
      </c>
      <c r="H274">
        <v>105736000</v>
      </c>
      <c r="J274" s="1"/>
      <c r="K274" s="1"/>
      <c r="L274" s="1"/>
      <c r="M274" s="1"/>
    </row>
    <row r="275" spans="1:13">
      <c r="A275" s="1" t="s">
        <v>655</v>
      </c>
      <c r="B275" s="1" t="s">
        <v>656</v>
      </c>
      <c r="C275" s="1" t="s">
        <v>657</v>
      </c>
      <c r="D275" s="1" t="s">
        <v>658</v>
      </c>
      <c r="E275">
        <f>VLOOKUP($B275,'[1]Tally TB'!$A$8:$D$230,4,0)</f>
        <v>23215940</v>
      </c>
      <c r="F275">
        <v>12002117</v>
      </c>
      <c r="G275">
        <v>18881227</v>
      </c>
      <c r="H275">
        <v>20082780</v>
      </c>
      <c r="J275" s="1"/>
      <c r="K275" s="1"/>
      <c r="L275" s="1"/>
      <c r="M275" s="1"/>
    </row>
    <row r="276" spans="1:13">
      <c r="A276" s="1" t="s">
        <v>659</v>
      </c>
      <c r="B276" s="1" t="s">
        <v>660</v>
      </c>
      <c r="C276" s="1" t="s">
        <v>661</v>
      </c>
      <c r="D276" s="1" t="s">
        <v>658</v>
      </c>
      <c r="E276">
        <f>VLOOKUP($B276,'[1]Tally TB'!$A$8:$D$230,4,0)</f>
        <v>370925784</v>
      </c>
      <c r="F276">
        <v>-167250336</v>
      </c>
      <c r="G276">
        <v>-30511643</v>
      </c>
      <c r="H276">
        <v>-428852858</v>
      </c>
      <c r="J276" s="1"/>
      <c r="K276" s="1"/>
      <c r="L276" s="1"/>
      <c r="M276" s="1"/>
    </row>
    <row r="277" spans="1:13">
      <c r="A277" s="1" t="s">
        <v>662</v>
      </c>
      <c r="B277" s="1" t="s">
        <v>663</v>
      </c>
      <c r="C277" s="1" t="s">
        <v>664</v>
      </c>
      <c r="D277" s="1" t="s">
        <v>658</v>
      </c>
      <c r="E277">
        <f>VLOOKUP($B277,'[1]Tally TB'!$A$8:$D$230,4,0)</f>
        <v>-2331297814</v>
      </c>
      <c r="F277">
        <v>1862948088</v>
      </c>
      <c r="G277">
        <v>-1682049034</v>
      </c>
      <c r="H277">
        <v>1594925693</v>
      </c>
      <c r="J277" s="1"/>
      <c r="K277" s="1"/>
      <c r="L277" s="1"/>
      <c r="M277" s="1"/>
    </row>
    <row r="278" spans="1:13">
      <c r="A278" s="1" t="s">
        <v>665</v>
      </c>
      <c r="B278" s="1" t="s">
        <v>666</v>
      </c>
      <c r="C278" s="1" t="s">
        <v>667</v>
      </c>
      <c r="D278" s="1" t="s">
        <v>658</v>
      </c>
      <c r="E278">
        <f>VLOOKUP($B278,'[1]Tally TB'!$A$8:$D$230,4,0)</f>
        <v>994338</v>
      </c>
      <c r="F278">
        <v>962219</v>
      </c>
      <c r="G278">
        <v>986314</v>
      </c>
      <c r="H278">
        <v>0</v>
      </c>
      <c r="J278" s="1"/>
      <c r="K278" s="1"/>
      <c r="L278" s="1"/>
      <c r="M278" s="1"/>
    </row>
    <row r="279" spans="1:13">
      <c r="A279" s="1" t="s">
        <v>668</v>
      </c>
      <c r="B279" s="1" t="s">
        <v>669</v>
      </c>
      <c r="C279" s="1" t="s">
        <v>667</v>
      </c>
      <c r="D279" s="1" t="s">
        <v>658</v>
      </c>
      <c r="E279">
        <f>VLOOKUP($B279,'[1]Tally TB'!$A$8:$D$230,4,0)</f>
        <v>15779035</v>
      </c>
      <c r="F279">
        <v>4632548</v>
      </c>
      <c r="G279">
        <v>4055552</v>
      </c>
      <c r="H279">
        <v>0</v>
      </c>
      <c r="J279" s="1"/>
      <c r="K279" s="1"/>
      <c r="L279" s="1"/>
      <c r="M279" s="1"/>
    </row>
    <row r="280" spans="1:13">
      <c r="A280" s="1" t="s">
        <v>670</v>
      </c>
      <c r="B280" s="1" t="s">
        <v>671</v>
      </c>
      <c r="C280" s="1" t="s">
        <v>672</v>
      </c>
      <c r="D280" s="1" t="s">
        <v>673</v>
      </c>
      <c r="E280">
        <v>4225523324</v>
      </c>
      <c r="F280">
        <v>-228072672</v>
      </c>
      <c r="G280">
        <v>668795118</v>
      </c>
      <c r="H280">
        <v>-1222847000</v>
      </c>
      <c r="J280" s="1"/>
      <c r="K280" s="1"/>
      <c r="L280" s="1"/>
      <c r="M280" s="1"/>
    </row>
    <row r="281" spans="1:13">
      <c r="A281" s="1"/>
      <c r="B281" s="1"/>
      <c r="C281" s="1"/>
      <c r="D28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2025-06-26T09:18:04Z</dcterms:created>
  <dcterms:modified xsi:type="dcterms:W3CDTF">2025-07-01T05:23:40Z</dcterms:modified>
  <cp:category/>
  <cp:contentStatus/>
</cp:coreProperties>
</file>