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57" i="1"/>
  <c r="E56"/>
  <c r="E53"/>
  <c r="E52"/>
  <c r="E50"/>
  <c r="E49"/>
  <c r="E47"/>
  <c r="E46"/>
  <c r="E45"/>
  <c r="E6"/>
  <c r="E3"/>
</calcChain>
</file>

<file path=xl/sharedStrings.xml><?xml version="1.0" encoding="utf-8"?>
<sst xmlns="http://schemas.openxmlformats.org/spreadsheetml/2006/main" count="236" uniqueCount="148">
  <si>
    <t>100/09</t>
  </si>
  <si>
    <t>Depreciation-Equipments</t>
  </si>
  <si>
    <t>1.1.1.100.100.150.200.500.00000.000</t>
  </si>
  <si>
    <t>Assets - Capital - accumulated amortization</t>
  </si>
  <si>
    <t>100/10</t>
  </si>
  <si>
    <t>Acc. Depreciation-Motor Vehicles</t>
  </si>
  <si>
    <t>1.1.1.100.100.150.300.100.00000.000</t>
  </si>
  <si>
    <t>100/11</t>
  </si>
  <si>
    <t>Depreciation- Motor vehicles</t>
  </si>
  <si>
    <t>1.1.1.100.100.150.300.500.00000.000</t>
  </si>
  <si>
    <t>100/12</t>
  </si>
  <si>
    <t>Transfer-UBJ 605Q - RIG</t>
  </si>
  <si>
    <t>1.1.1.100.100.150.300.400.00000.000</t>
  </si>
  <si>
    <t>100/13</t>
  </si>
  <si>
    <t>Acc. Depreciation-Furniture &amp; Fixture</t>
  </si>
  <si>
    <t>1.1.1.100.100.150.250.100.00000.000</t>
  </si>
  <si>
    <t>100/14</t>
  </si>
  <si>
    <t>Depreciation- Furniture &amp; fixtures</t>
  </si>
  <si>
    <t>1.1.1.100.100.150.250.500.00000.000</t>
  </si>
  <si>
    <t>100/15</t>
  </si>
  <si>
    <t>Addition-Esquire 450\350 Concrete Mixer</t>
  </si>
  <si>
    <t>1.1.1.100.100.100.300.200.00000.000</t>
  </si>
  <si>
    <t>Assets - Capital - amortized cost</t>
  </si>
  <si>
    <t>100/16</t>
  </si>
  <si>
    <t>Addition-JUMPING RAMMER</t>
  </si>
  <si>
    <t>100/17</t>
  </si>
  <si>
    <t>Addition-UBL 317L - Back Hoe Loader</t>
  </si>
  <si>
    <t>100/18</t>
  </si>
  <si>
    <t>Addition-UBL 369L - Roller</t>
  </si>
  <si>
    <t>100/19</t>
  </si>
  <si>
    <t>Motor Vehicles UAG 090C</t>
  </si>
  <si>
    <t>1.1.1.100.100.100.300.100.00000.000</t>
  </si>
  <si>
    <t>100/20</t>
  </si>
  <si>
    <t>Motor Vehicle UBB170Z</t>
  </si>
  <si>
    <t>100/21</t>
  </si>
  <si>
    <t>UBJ 329M - Self Loading Concrete Mixer</t>
  </si>
  <si>
    <t>100/22</t>
  </si>
  <si>
    <t>UBJ 605Q -RIG</t>
  </si>
  <si>
    <t>100/23</t>
  </si>
  <si>
    <t>UBJ 606Q -RIG</t>
  </si>
  <si>
    <t>100/24</t>
  </si>
  <si>
    <t>UBJ 608Q - TRAILER</t>
  </si>
  <si>
    <t>100/25</t>
  </si>
  <si>
    <t>UBJ 615Q - TRACTOR TRUCK</t>
  </si>
  <si>
    <t>100/26</t>
  </si>
  <si>
    <t>UBJ 718G - Sany Excavator 210C</t>
  </si>
  <si>
    <t>100/27</t>
  </si>
  <si>
    <t>UBJ 763T - HOWO DUMP TRUCK</t>
  </si>
  <si>
    <t>100/28</t>
  </si>
  <si>
    <t>UBJ 935W - RUSH CAR</t>
  </si>
  <si>
    <t>100/29</t>
  </si>
  <si>
    <t>UFC 433R - BODA</t>
  </si>
  <si>
    <t>100/30</t>
  </si>
  <si>
    <t>UFH 369C -Boda</t>
  </si>
  <si>
    <t>100/31</t>
  </si>
  <si>
    <t>UFH 401C - Boda</t>
  </si>
  <si>
    <t>100/32</t>
  </si>
  <si>
    <t>Disposal-UBJ 605Q -RIG</t>
  </si>
  <si>
    <t>1.1.1.100.100.100.300.400.00000.000</t>
  </si>
  <si>
    <t>100/33</t>
  </si>
  <si>
    <t>Addition-UBK 690U - 4TONS SINO TRUCK</t>
  </si>
  <si>
    <t>100/34</t>
  </si>
  <si>
    <t>Addition-UBK 691U - 4 TONS SINO TRUCK</t>
  </si>
  <si>
    <t>100/35</t>
  </si>
  <si>
    <t>Addition-UBK 820U - PRADO</t>
  </si>
  <si>
    <t>100/36</t>
  </si>
  <si>
    <t>Addition-UBL 168A - PICK UP</t>
  </si>
  <si>
    <t>100/37</t>
  </si>
  <si>
    <t>Addition-UFK 335 - BODA</t>
  </si>
  <si>
    <t>100/38</t>
  </si>
  <si>
    <t>Addition-UFL 446 J - BAJAJ BOXER BODA</t>
  </si>
  <si>
    <t>100/39</t>
  </si>
  <si>
    <t>Addition-UBJ 718G - Sany Excavator 210</t>
  </si>
  <si>
    <t>100/40</t>
  </si>
  <si>
    <t>Addition-UBJ 329M - Self Loading Concrete Mixer</t>
  </si>
  <si>
    <t>100/41</t>
  </si>
  <si>
    <t>Addition-UBJ 605Q -RIG</t>
  </si>
  <si>
    <t>100/42</t>
  </si>
  <si>
    <t>Addition-UBJ 606Q -RIG</t>
  </si>
  <si>
    <t>100/43</t>
  </si>
  <si>
    <t>Addition-UBJ 608Q - TRAILER</t>
  </si>
  <si>
    <t>100/44</t>
  </si>
  <si>
    <t>Addition-UBJ 615Q - TRACTOR TRUCK</t>
  </si>
  <si>
    <t>100/45</t>
  </si>
  <si>
    <t>Addition-UBJ 763T - HOWO DUMP TRUCK</t>
  </si>
  <si>
    <t>100/46</t>
  </si>
  <si>
    <t>Addition-UBJ 935W - RUSH CAR</t>
  </si>
  <si>
    <t>100/47</t>
  </si>
  <si>
    <t>Addition-UFC 433R - Boda</t>
  </si>
  <si>
    <t>100/48</t>
  </si>
  <si>
    <t>Addition-UFH 369C -Boda</t>
  </si>
  <si>
    <t>100/49</t>
  </si>
  <si>
    <t>Addition-UFH 401C - Boda</t>
  </si>
  <si>
    <t>100/50</t>
  </si>
  <si>
    <t>Furniture &amp; Fixture</t>
  </si>
  <si>
    <t>1.1.1.100.100.100.250.100.00000.000</t>
  </si>
  <si>
    <t>100/51</t>
  </si>
  <si>
    <t>Closing Stock - work in progress</t>
  </si>
  <si>
    <t>1.1.2.200.100.100.110.000.00000.000</t>
  </si>
  <si>
    <t>Assets - Current - inventory</t>
  </si>
  <si>
    <t>100/52</t>
  </si>
  <si>
    <t>VAT Payable</t>
  </si>
  <si>
    <t>1.1.2.205.100.100.300.000.00000.000</t>
  </si>
  <si>
    <t>Assets - Current - trade receivable</t>
  </si>
  <si>
    <t>100/53</t>
  </si>
  <si>
    <t>Sundry Debtors</t>
  </si>
  <si>
    <t>1.1.2.205.100.100.050.000.00000.000</t>
  </si>
  <si>
    <t>100/54</t>
  </si>
  <si>
    <t>Advance to Creditors</t>
  </si>
  <si>
    <t>1.1.2.205.100.100.050.000.00010.000</t>
  </si>
  <si>
    <t>100/55</t>
  </si>
  <si>
    <t>Employee cost in advance</t>
  </si>
  <si>
    <t>1.1.2.205.100.100.100.000.00000.000</t>
  </si>
  <si>
    <t>100/56</t>
  </si>
  <si>
    <t>Prepayment Workpermits</t>
  </si>
  <si>
    <t>1.1.2.205.100.100.200.000.00000.000</t>
  </si>
  <si>
    <t>100/57</t>
  </si>
  <si>
    <t>Immigration Fee   (Bond)</t>
  </si>
  <si>
    <t>1.1.2.205.100.100.250.000.00000.000</t>
  </si>
  <si>
    <t>100/58</t>
  </si>
  <si>
    <t>VAT</t>
  </si>
  <si>
    <t>100/59</t>
  </si>
  <si>
    <t>Cash-in-Hand</t>
  </si>
  <si>
    <t>1.1.2.230.100.000.050.000.00000.000</t>
  </si>
  <si>
    <t>Assets - Current - other quick</t>
  </si>
  <si>
    <t>100/60</t>
  </si>
  <si>
    <t>Bank Accounts</t>
  </si>
  <si>
    <t>1.1.2.230.100.000.100.000.00000.000</t>
  </si>
  <si>
    <t>100/61</t>
  </si>
  <si>
    <t>Advance Income Tax 2020-21</t>
  </si>
  <si>
    <t>1.1.2.220.100.000.200.000.00000.000</t>
  </si>
  <si>
    <t>Assets - Current - other</t>
  </si>
  <si>
    <t>100/62</t>
  </si>
  <si>
    <t>Advance Income Tax 2021-22</t>
  </si>
  <si>
    <t>100/63</t>
  </si>
  <si>
    <t>Advance - Income Tax Vehicles</t>
  </si>
  <si>
    <t>100/64</t>
  </si>
  <si>
    <t>Provisional Income Tax</t>
  </si>
  <si>
    <t>100/65</t>
  </si>
  <si>
    <t>Witholding Tax 6%  Debtor</t>
  </si>
  <si>
    <t>Type</t>
  </si>
  <si>
    <t>A/c</t>
  </si>
  <si>
    <t>Ledger Name</t>
  </si>
  <si>
    <t>Mapping No</t>
  </si>
  <si>
    <t>2023-24</t>
  </si>
  <si>
    <t>2022-23</t>
  </si>
  <si>
    <t>2021-22</t>
  </si>
  <si>
    <t>2020-21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</si>
</sst>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.00_ ;_ * \-#,##0.00_ ;_ * &quot;-&quot;??_ ;_ @_ 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1SQC63N\wds_video\Draft%20Caseware%20File%20and%20Financials\Caseware%20T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ally TB"/>
    </sheetNames>
    <sheetDataSet>
      <sheetData sheetId="0"/>
      <sheetData sheetId="1">
        <row r="8">
          <cell r="A8" t="str">
            <v>Shares</v>
          </cell>
          <cell r="C8">
            <v>9000000</v>
          </cell>
          <cell r="D8">
            <v>-9000000</v>
          </cell>
        </row>
        <row r="9">
          <cell r="A9" t="str">
            <v>Reserves  and  Surplus</v>
          </cell>
          <cell r="C9">
            <v>108529930.40000001</v>
          </cell>
          <cell r="D9">
            <v>-108529930</v>
          </cell>
        </row>
        <row r="10">
          <cell r="A10" t="str">
            <v>INPUT VAT - GRP</v>
          </cell>
          <cell r="C10">
            <v>425047.8</v>
          </cell>
          <cell r="D10">
            <v>-425048</v>
          </cell>
        </row>
        <row r="11">
          <cell r="A11" t="str">
            <v>Advance - Income Tax Vehicles</v>
          </cell>
          <cell r="B11">
            <v>4745250</v>
          </cell>
          <cell r="D11">
            <v>4745250</v>
          </cell>
        </row>
        <row r="12">
          <cell r="A12" t="str">
            <v>Deferred Tax</v>
          </cell>
          <cell r="B12">
            <v>3269496.84</v>
          </cell>
          <cell r="D12">
            <v>3269497</v>
          </cell>
        </row>
        <row r="13">
          <cell r="A13" t="str">
            <v>Income Tax Payable</v>
          </cell>
          <cell r="C13">
            <v>0</v>
          </cell>
          <cell r="D13">
            <v>0</v>
          </cell>
        </row>
        <row r="14">
          <cell r="A14" t="str">
            <v>Nssf Payable</v>
          </cell>
          <cell r="C14">
            <v>2248000</v>
          </cell>
          <cell r="D14">
            <v>-2248000</v>
          </cell>
        </row>
        <row r="15">
          <cell r="A15" t="str">
            <v>PAYEE</v>
          </cell>
          <cell r="C15">
            <v>485460</v>
          </cell>
          <cell r="D15">
            <v>-485460</v>
          </cell>
        </row>
        <row r="16">
          <cell r="A16" t="str">
            <v>Provisional Income Tax</v>
          </cell>
          <cell r="B16">
            <v>13333726.18</v>
          </cell>
          <cell r="D16">
            <v>13333726</v>
          </cell>
        </row>
        <row r="17">
          <cell r="A17" t="str">
            <v>Withholding Tax 6% URA</v>
          </cell>
          <cell r="C17">
            <v>1584141</v>
          </cell>
          <cell r="D17">
            <v>-1584141</v>
          </cell>
        </row>
        <row r="18">
          <cell r="A18" t="str">
            <v>Audit Fees Payable</v>
          </cell>
          <cell r="C18">
            <v>5555445</v>
          </cell>
          <cell r="D18">
            <v>-5555445</v>
          </cell>
        </row>
        <row r="19">
          <cell r="A19" t="str">
            <v>Sundry Creditors</v>
          </cell>
          <cell r="B19">
            <v>11359864.41</v>
          </cell>
          <cell r="C19">
            <v>612319283.79999995</v>
          </cell>
          <cell r="D19">
            <v>-600959419</v>
          </cell>
        </row>
        <row r="20">
          <cell r="A20" t="str">
            <v>Payroll</v>
          </cell>
          <cell r="B20">
            <v>227000</v>
          </cell>
          <cell r="C20">
            <v>153022333</v>
          </cell>
          <cell r="D20">
            <v>-152795333</v>
          </cell>
        </row>
        <row r="21">
          <cell r="A21" t="str">
            <v>Equipments</v>
          </cell>
          <cell r="B21">
            <v>246622965.94999999</v>
          </cell>
          <cell r="C21">
            <v>120352007</v>
          </cell>
          <cell r="D21">
            <v>126270959</v>
          </cell>
        </row>
        <row r="22">
          <cell r="A22" t="str">
            <v>Furniture &amp; Fixture</v>
          </cell>
          <cell r="B22">
            <v>8008475</v>
          </cell>
          <cell r="C22">
            <v>5384258</v>
          </cell>
          <cell r="D22">
            <v>2624217</v>
          </cell>
        </row>
        <row r="23">
          <cell r="A23" t="str">
            <v>Motor Vehicles</v>
          </cell>
          <cell r="B23">
            <v>1980437473.45</v>
          </cell>
          <cell r="C23">
            <v>1113112975</v>
          </cell>
          <cell r="D23">
            <v>867324498</v>
          </cell>
        </row>
        <row r="24">
          <cell r="A24" t="str">
            <v>Immigration Fee   (Bond)</v>
          </cell>
          <cell r="B24">
            <v>1822185.96</v>
          </cell>
          <cell r="D24">
            <v>1822186</v>
          </cell>
        </row>
        <row r="25">
          <cell r="A25" t="str">
            <v>Prepayment Workpermits</v>
          </cell>
          <cell r="B25">
            <v>5922744</v>
          </cell>
          <cell r="D25">
            <v>5922744</v>
          </cell>
        </row>
        <row r="26">
          <cell r="A26" t="str">
            <v>Sundry Debtors</v>
          </cell>
          <cell r="B26">
            <v>454521256.33999997</v>
          </cell>
          <cell r="C26">
            <v>717306720.98000002</v>
          </cell>
          <cell r="D26">
            <v>-262785465</v>
          </cell>
        </row>
        <row r="27">
          <cell r="A27" t="str">
            <v>Cash</v>
          </cell>
          <cell r="B27">
            <v>1719236.58</v>
          </cell>
          <cell r="D27">
            <v>1719237</v>
          </cell>
        </row>
        <row r="28">
          <cell r="A28" t="str">
            <v>Cash- Petty Cash</v>
          </cell>
          <cell r="B28">
            <v>730661.67</v>
          </cell>
          <cell r="D28">
            <v>730662</v>
          </cell>
        </row>
        <row r="29">
          <cell r="A29" t="str">
            <v>Cash-Unit-1</v>
          </cell>
          <cell r="C29">
            <v>38350</v>
          </cell>
          <cell r="D29">
            <v>-38350</v>
          </cell>
        </row>
        <row r="30">
          <cell r="A30" t="str">
            <v>Diamond Trust Bank</v>
          </cell>
          <cell r="B30">
            <v>0</v>
          </cell>
          <cell r="D30">
            <v>0</v>
          </cell>
        </row>
        <row r="31">
          <cell r="A31" t="str">
            <v>EXIM BANK - UGX</v>
          </cell>
          <cell r="B31">
            <v>31262454.800000001</v>
          </cell>
          <cell r="D31">
            <v>31262455</v>
          </cell>
        </row>
        <row r="32">
          <cell r="A32" t="str">
            <v>Stanbic Bank</v>
          </cell>
          <cell r="B32">
            <v>76732564</v>
          </cell>
          <cell r="D32">
            <v>76732564</v>
          </cell>
        </row>
        <row r="33">
          <cell r="A33" t="str">
            <v>Work Bills</v>
          </cell>
          <cell r="C33">
            <v>576643055.08000004</v>
          </cell>
          <cell r="D33">
            <v>-576643055</v>
          </cell>
        </row>
        <row r="34">
          <cell r="A34" t="str">
            <v>WORK BILLS - DEEMED VAT</v>
          </cell>
          <cell r="C34">
            <v>1025347457.63</v>
          </cell>
          <cell r="D34">
            <v>-1025347458</v>
          </cell>
        </row>
        <row r="35">
          <cell r="A35" t="str">
            <v>Oil and Lubricant Vat</v>
          </cell>
          <cell r="B35">
            <v>13400000</v>
          </cell>
          <cell r="D35">
            <v>13400000</v>
          </cell>
        </row>
        <row r="36">
          <cell r="A36" t="str">
            <v>Purchasing    Construction  Materials with VAT</v>
          </cell>
          <cell r="B36">
            <v>89496042.370000005</v>
          </cell>
          <cell r="D36">
            <v>89496042</v>
          </cell>
        </row>
        <row r="37">
          <cell r="A37" t="str">
            <v>PVC &amp; HDPE PIPES(Vat)</v>
          </cell>
          <cell r="B37">
            <v>88200000</v>
          </cell>
          <cell r="D37">
            <v>88200000</v>
          </cell>
        </row>
        <row r="38">
          <cell r="A38" t="str">
            <v>Tyres with Vat</v>
          </cell>
          <cell r="B38">
            <v>17491525.43</v>
          </cell>
          <cell r="D38">
            <v>17491525</v>
          </cell>
        </row>
        <row r="39">
          <cell r="A39" t="str">
            <v>Vehicles Repair and Maintainance  - VAT</v>
          </cell>
          <cell r="B39">
            <v>17285806.550000001</v>
          </cell>
          <cell r="D39">
            <v>17285807</v>
          </cell>
        </row>
        <row r="40">
          <cell r="A40" t="str">
            <v>Purchases Material with No Vat</v>
          </cell>
          <cell r="B40">
            <v>1920000</v>
          </cell>
          <cell r="D40">
            <v>1920000</v>
          </cell>
        </row>
        <row r="41">
          <cell r="A41" t="str">
            <v>Fabrication,Erection and Installation Exp</v>
          </cell>
          <cell r="B41">
            <v>6905000</v>
          </cell>
          <cell r="D41">
            <v>6905000</v>
          </cell>
        </row>
        <row r="42">
          <cell r="A42" t="str">
            <v>Food Exp-Workers</v>
          </cell>
          <cell r="B42">
            <v>23880000</v>
          </cell>
          <cell r="D42">
            <v>23880000</v>
          </cell>
        </row>
        <row r="43">
          <cell r="A43" t="str">
            <v>Gravel Exp</v>
          </cell>
          <cell r="B43">
            <v>46464000</v>
          </cell>
          <cell r="D43">
            <v>46464000</v>
          </cell>
        </row>
        <row r="44">
          <cell r="A44" t="str">
            <v>HANDLING CHARGES</v>
          </cell>
          <cell r="B44">
            <v>750000</v>
          </cell>
          <cell r="D44">
            <v>750000</v>
          </cell>
        </row>
        <row r="45">
          <cell r="A45" t="str">
            <v>HANDLING CHARGES WITH VAT</v>
          </cell>
          <cell r="B45">
            <v>277118.63</v>
          </cell>
          <cell r="D45">
            <v>277119</v>
          </cell>
        </row>
        <row r="46">
          <cell r="A46" t="str">
            <v>H.S.D</v>
          </cell>
          <cell r="B46">
            <v>272327754.55000001</v>
          </cell>
          <cell r="D46">
            <v>272327755</v>
          </cell>
        </row>
        <row r="47">
          <cell r="A47" t="str">
            <v>Labour Charges</v>
          </cell>
          <cell r="B47">
            <v>27511732</v>
          </cell>
          <cell r="D47">
            <v>27511732</v>
          </cell>
        </row>
        <row r="48">
          <cell r="A48" t="str">
            <v>Pumptesting &amp; Installation NoVAT</v>
          </cell>
          <cell r="B48">
            <v>392204000</v>
          </cell>
          <cell r="D48">
            <v>392204000</v>
          </cell>
        </row>
        <row r="49">
          <cell r="A49" t="str">
            <v>Sign Post Exp</v>
          </cell>
          <cell r="B49">
            <v>1140000</v>
          </cell>
          <cell r="D49">
            <v>1140000</v>
          </cell>
        </row>
        <row r="50">
          <cell r="A50" t="str">
            <v>INSURANCE CLAIM</v>
          </cell>
          <cell r="C50">
            <v>560000</v>
          </cell>
          <cell r="D50">
            <v>-560000</v>
          </cell>
        </row>
        <row r="51">
          <cell r="A51" t="str">
            <v>Accomdation  Exp</v>
          </cell>
          <cell r="B51">
            <v>90000</v>
          </cell>
          <cell r="D51">
            <v>90000</v>
          </cell>
        </row>
        <row r="52">
          <cell r="A52" t="str">
            <v>Admin Purchaes Vat</v>
          </cell>
          <cell r="B52">
            <v>1105399.8600000001</v>
          </cell>
          <cell r="D52">
            <v>1105400</v>
          </cell>
        </row>
        <row r="53">
          <cell r="A53" t="str">
            <v>AUDIT FEES</v>
          </cell>
          <cell r="B53">
            <v>5559945</v>
          </cell>
          <cell r="D53">
            <v>5559945</v>
          </cell>
        </row>
        <row r="54">
          <cell r="A54" t="str">
            <v>Courier</v>
          </cell>
          <cell r="B54">
            <v>40000</v>
          </cell>
          <cell r="D54">
            <v>40000</v>
          </cell>
        </row>
        <row r="55">
          <cell r="A55" t="str">
            <v>Depreciation</v>
          </cell>
          <cell r="B55">
            <v>249054919</v>
          </cell>
          <cell r="D55">
            <v>249054919</v>
          </cell>
        </row>
        <row r="56">
          <cell r="A56" t="str">
            <v>Drilling Permit Exp</v>
          </cell>
          <cell r="B56">
            <v>500000</v>
          </cell>
          <cell r="D56">
            <v>500000</v>
          </cell>
        </row>
        <row r="57">
          <cell r="A57" t="str">
            <v>Food Exp-Staff</v>
          </cell>
          <cell r="B57">
            <v>6639000</v>
          </cell>
          <cell r="D57">
            <v>6639000</v>
          </cell>
        </row>
        <row r="58">
          <cell r="A58" t="str">
            <v>Insurance Vat</v>
          </cell>
          <cell r="B58">
            <v>46645486.399999999</v>
          </cell>
          <cell r="D58">
            <v>46645486</v>
          </cell>
        </row>
        <row r="59">
          <cell r="A59" t="str">
            <v>Medical Exp</v>
          </cell>
          <cell r="B59">
            <v>820500</v>
          </cell>
          <cell r="D59">
            <v>820500</v>
          </cell>
        </row>
        <row r="60">
          <cell r="A60" t="str">
            <v>Mislenoues Exp</v>
          </cell>
          <cell r="C60">
            <v>214502</v>
          </cell>
          <cell r="D60">
            <v>-214502</v>
          </cell>
        </row>
        <row r="61">
          <cell r="A61" t="str">
            <v>Office Expenses</v>
          </cell>
          <cell r="B61">
            <v>100000</v>
          </cell>
          <cell r="D61">
            <v>100000</v>
          </cell>
        </row>
        <row r="62">
          <cell r="A62" t="str">
            <v>Parking Fees</v>
          </cell>
          <cell r="B62">
            <v>176000</v>
          </cell>
          <cell r="D62">
            <v>176000</v>
          </cell>
        </row>
        <row r="63">
          <cell r="A63" t="str">
            <v>Penality  URA</v>
          </cell>
          <cell r="B63">
            <v>255309</v>
          </cell>
          <cell r="D63">
            <v>255309</v>
          </cell>
        </row>
        <row r="64">
          <cell r="A64" t="str">
            <v>REGISTRATION EXPENSES NO VAT</v>
          </cell>
          <cell r="B64">
            <v>1317370</v>
          </cell>
          <cell r="D64">
            <v>1317370</v>
          </cell>
        </row>
        <row r="65">
          <cell r="A65" t="str">
            <v>Rent</v>
          </cell>
          <cell r="B65">
            <v>13200000</v>
          </cell>
          <cell r="D65">
            <v>13200000</v>
          </cell>
        </row>
        <row r="66">
          <cell r="A66" t="str">
            <v>Repairing and Main,Vehicle No Vat</v>
          </cell>
          <cell r="B66">
            <v>100000</v>
          </cell>
          <cell r="D66">
            <v>100000</v>
          </cell>
        </row>
        <row r="67">
          <cell r="A67" t="str">
            <v>Rounding Off</v>
          </cell>
          <cell r="C67">
            <v>77246.960000000006</v>
          </cell>
          <cell r="D67">
            <v>-77247</v>
          </cell>
        </row>
        <row r="68">
          <cell r="A68" t="str">
            <v>Site Expenses</v>
          </cell>
          <cell r="B68">
            <v>3047800</v>
          </cell>
          <cell r="D68">
            <v>3047800</v>
          </cell>
        </row>
        <row r="69">
          <cell r="A69" t="str">
            <v>STAMP DUTY</v>
          </cell>
          <cell r="B69">
            <v>667734</v>
          </cell>
          <cell r="D69">
            <v>667734</v>
          </cell>
        </row>
        <row r="70">
          <cell r="A70" t="str">
            <v>Supervising Expenses</v>
          </cell>
          <cell r="B70">
            <v>520000</v>
          </cell>
          <cell r="D70">
            <v>520000</v>
          </cell>
        </row>
        <row r="71">
          <cell r="A71" t="str">
            <v>Telephone Exp</v>
          </cell>
          <cell r="B71">
            <v>1417955</v>
          </cell>
          <cell r="D71">
            <v>1417955</v>
          </cell>
        </row>
        <row r="72">
          <cell r="A72" t="str">
            <v>Trading Lincense</v>
          </cell>
          <cell r="B72">
            <v>200000</v>
          </cell>
          <cell r="D72">
            <v>200000</v>
          </cell>
        </row>
        <row r="73">
          <cell r="A73" t="str">
            <v>Traffic Police - Exp</v>
          </cell>
          <cell r="B73">
            <v>2837000</v>
          </cell>
          <cell r="D73">
            <v>2837000</v>
          </cell>
        </row>
        <row r="74">
          <cell r="A74" t="str">
            <v>Transport Charges</v>
          </cell>
          <cell r="B74">
            <v>14000</v>
          </cell>
          <cell r="D74">
            <v>14000</v>
          </cell>
        </row>
        <row r="75">
          <cell r="A75" t="str">
            <v>Travelling and Convinious Exp</v>
          </cell>
          <cell r="B75">
            <v>2543000</v>
          </cell>
          <cell r="D75">
            <v>2543000</v>
          </cell>
        </row>
        <row r="76">
          <cell r="A76" t="str">
            <v>Tyre Non Vat</v>
          </cell>
          <cell r="B76">
            <v>185000</v>
          </cell>
          <cell r="D76">
            <v>185000</v>
          </cell>
        </row>
        <row r="77">
          <cell r="A77" t="str">
            <v>Welding and Sprying Work</v>
          </cell>
          <cell r="B77">
            <v>59000</v>
          </cell>
          <cell r="D77">
            <v>59000</v>
          </cell>
        </row>
        <row r="78">
          <cell r="A78" t="str">
            <v>NSSF COMP CONTRIBUTION</v>
          </cell>
          <cell r="B78">
            <v>19189272</v>
          </cell>
          <cell r="D78">
            <v>19189272</v>
          </cell>
        </row>
        <row r="79">
          <cell r="A79" t="str">
            <v>Salary</v>
          </cell>
          <cell r="B79">
            <v>206292708</v>
          </cell>
          <cell r="D79">
            <v>206292708</v>
          </cell>
        </row>
        <row r="80">
          <cell r="A80" t="str">
            <v>Work Permit Expenses</v>
          </cell>
          <cell r="B80">
            <v>37978768</v>
          </cell>
          <cell r="D80">
            <v>37978768</v>
          </cell>
        </row>
        <row r="81">
          <cell r="A81" t="str">
            <v>Bank  Charges</v>
          </cell>
          <cell r="B81">
            <v>10544881.449999999</v>
          </cell>
          <cell r="D81">
            <v>10544881</v>
          </cell>
        </row>
        <row r="82">
          <cell r="A82" t="str">
            <v>Realised Forex Gain / Loss</v>
          </cell>
          <cell r="B82">
            <v>62103.86</v>
          </cell>
          <cell r="D82">
            <v>62104</v>
          </cell>
        </row>
        <row r="83">
          <cell r="A83" t="str">
            <v>UNREALISED FOREX GAIN / LOSS</v>
          </cell>
          <cell r="B83">
            <v>1074727.3700000001</v>
          </cell>
          <cell r="D83">
            <v>1074727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topLeftCell="A4" workbookViewId="0">
      <selection activeCell="J11" sqref="J11"/>
    </sheetView>
  </sheetViews>
  <sheetFormatPr defaultRowHeight="15"/>
  <cols>
    <col min="1" max="1" width="10" customWidth="1"/>
    <col min="2" max="2" width="41.7109375" customWidth="1"/>
    <col min="3" max="3" width="43.140625" customWidth="1"/>
    <col min="4" max="4" width="40.7109375" customWidth="1"/>
    <col min="5" max="5" width="18" customWidth="1"/>
    <col min="6" max="6" width="16.28515625" bestFit="1" customWidth="1"/>
    <col min="7" max="7" width="15" customWidth="1"/>
    <col min="8" max="8" width="19.140625" customWidth="1"/>
  </cols>
  <sheetData>
    <row r="1" spans="1:8" ht="14.25">
      <c r="A1" t="s">
        <v>141</v>
      </c>
      <c r="B1" t="s">
        <v>142</v>
      </c>
      <c r="C1" t="s">
        <v>143</v>
      </c>
      <c r="D1" t="s">
        <v>140</v>
      </c>
      <c r="E1" t="s">
        <v>144</v>
      </c>
      <c r="F1" t="s">
        <v>145</v>
      </c>
      <c r="G1" t="s">
        <v>146</v>
      </c>
      <c r="H1" t="s">
        <v>147</v>
      </c>
    </row>
    <row r="2" spans="1:8" ht="14.25">
      <c r="A2" t="s">
        <v>0</v>
      </c>
      <c r="B2" t="s">
        <v>1</v>
      </c>
      <c r="C2" t="s">
        <v>2</v>
      </c>
      <c r="D2" t="s">
        <v>3</v>
      </c>
      <c r="E2" s="1"/>
      <c r="F2" s="2">
        <v>0</v>
      </c>
      <c r="G2" s="2">
        <v>0</v>
      </c>
      <c r="H2" s="2">
        <v>0</v>
      </c>
    </row>
    <row r="3" spans="1:8" ht="14.25">
      <c r="A3" t="s">
        <v>4</v>
      </c>
      <c r="B3" t="s">
        <v>5</v>
      </c>
      <c r="C3" t="s">
        <v>6</v>
      </c>
      <c r="D3" t="s">
        <v>3</v>
      </c>
      <c r="E3" s="1">
        <f>-'[1]Tally TB'!C10-'[1]Tally TB'!C12</f>
        <v>-425047.8</v>
      </c>
      <c r="F3" s="2">
        <v>-985066117</v>
      </c>
      <c r="G3" s="2">
        <v>-390611956</v>
      </c>
      <c r="H3" s="2">
        <v>-5694915</v>
      </c>
    </row>
    <row r="4" spans="1:8" ht="14.25">
      <c r="A4" t="s">
        <v>7</v>
      </c>
      <c r="B4" t="s">
        <v>8</v>
      </c>
      <c r="C4" t="s">
        <v>9</v>
      </c>
      <c r="D4" t="s">
        <v>3</v>
      </c>
      <c r="E4" s="1"/>
      <c r="F4" s="2">
        <v>0</v>
      </c>
      <c r="G4" s="2">
        <v>-388123226</v>
      </c>
      <c r="H4" s="2">
        <v>-384917041.19999999</v>
      </c>
    </row>
    <row r="5" spans="1:8" ht="14.25">
      <c r="A5" t="s">
        <v>10</v>
      </c>
      <c r="B5" t="s">
        <v>11</v>
      </c>
      <c r="C5" t="s">
        <v>12</v>
      </c>
      <c r="D5" t="s">
        <v>3</v>
      </c>
      <c r="E5" s="1"/>
      <c r="F5" s="2">
        <v>0</v>
      </c>
      <c r="G5" s="2">
        <v>104167645</v>
      </c>
      <c r="H5" s="2">
        <v>0</v>
      </c>
    </row>
    <row r="6" spans="1:8" ht="14.25">
      <c r="A6" t="s">
        <v>13</v>
      </c>
      <c r="B6" t="s">
        <v>14</v>
      </c>
      <c r="C6" t="s">
        <v>15</v>
      </c>
      <c r="D6" t="s">
        <v>3</v>
      </c>
      <c r="E6" s="1">
        <f>-'[1]Tally TB'!C11</f>
        <v>0</v>
      </c>
      <c r="F6" s="2">
        <v>-4728204</v>
      </c>
      <c r="G6" s="2">
        <v>-2883051</v>
      </c>
      <c r="H6" s="2">
        <v>-1601695</v>
      </c>
    </row>
    <row r="7" spans="1:8" ht="14.25">
      <c r="A7" t="s">
        <v>16</v>
      </c>
      <c r="B7" t="s">
        <v>17</v>
      </c>
      <c r="C7" t="s">
        <v>18</v>
      </c>
      <c r="D7" t="s">
        <v>3</v>
      </c>
      <c r="E7" s="1"/>
      <c r="F7" s="2">
        <v>0</v>
      </c>
      <c r="G7" s="2">
        <v>-1025085</v>
      </c>
      <c r="H7" s="2">
        <v>-1281356</v>
      </c>
    </row>
    <row r="8" spans="1:8" ht="14.25">
      <c r="A8" t="s">
        <v>19</v>
      </c>
      <c r="B8" t="s">
        <v>20</v>
      </c>
      <c r="C8" t="s">
        <v>21</v>
      </c>
      <c r="D8" t="s">
        <v>22</v>
      </c>
      <c r="E8" s="1"/>
      <c r="F8" s="2">
        <v>0</v>
      </c>
      <c r="G8" s="2">
        <v>13135593.220000001</v>
      </c>
      <c r="H8" s="2">
        <v>0</v>
      </c>
    </row>
    <row r="9" spans="1:8" ht="14.25">
      <c r="A9" t="s">
        <v>23</v>
      </c>
      <c r="B9" t="s">
        <v>24</v>
      </c>
      <c r="C9" t="s">
        <v>21</v>
      </c>
      <c r="D9" t="s">
        <v>22</v>
      </c>
      <c r="E9" s="1"/>
      <c r="F9" s="2">
        <v>0</v>
      </c>
      <c r="G9" s="2">
        <v>11271186.449999999</v>
      </c>
      <c r="H9" s="2">
        <v>0</v>
      </c>
    </row>
    <row r="10" spans="1:8" ht="14.25">
      <c r="A10" t="s">
        <v>25</v>
      </c>
      <c r="B10" t="s">
        <v>26</v>
      </c>
      <c r="C10" t="s">
        <v>21</v>
      </c>
      <c r="D10" t="s">
        <v>22</v>
      </c>
      <c r="E10" s="1"/>
      <c r="F10" s="2">
        <v>0</v>
      </c>
      <c r="G10" s="2">
        <v>160449106.28</v>
      </c>
      <c r="H10" s="2">
        <v>0</v>
      </c>
    </row>
    <row r="11" spans="1:8" ht="14.25">
      <c r="A11" t="s">
        <v>27</v>
      </c>
      <c r="B11" t="s">
        <v>28</v>
      </c>
      <c r="C11" t="s">
        <v>21</v>
      </c>
      <c r="D11" t="s">
        <v>22</v>
      </c>
      <c r="E11" s="1"/>
      <c r="F11" s="2">
        <v>0</v>
      </c>
      <c r="G11" s="2">
        <v>61767080</v>
      </c>
      <c r="H11" s="2">
        <v>0</v>
      </c>
    </row>
    <row r="12" spans="1:8" ht="14.25">
      <c r="A12" t="s">
        <v>29</v>
      </c>
      <c r="B12" t="s">
        <v>30</v>
      </c>
      <c r="C12" t="s">
        <v>31</v>
      </c>
      <c r="D12" t="s">
        <v>22</v>
      </c>
      <c r="E12" s="1">
        <v>2227060439</v>
      </c>
      <c r="F12" s="2">
        <v>2227060439</v>
      </c>
      <c r="G12" s="2">
        <v>8474576</v>
      </c>
      <c r="H12" s="2">
        <v>8474576</v>
      </c>
    </row>
    <row r="13" spans="1:8" ht="14.25">
      <c r="A13" t="s">
        <v>32</v>
      </c>
      <c r="B13" t="s">
        <v>33</v>
      </c>
      <c r="C13" t="s">
        <v>31</v>
      </c>
      <c r="D13" t="s">
        <v>22</v>
      </c>
      <c r="E13" s="1"/>
      <c r="F13" s="2">
        <v>0</v>
      </c>
      <c r="G13" s="2">
        <v>20000000</v>
      </c>
      <c r="H13" s="2">
        <v>20000000</v>
      </c>
    </row>
    <row r="14" spans="1:8" ht="14.25">
      <c r="A14" t="s">
        <v>34</v>
      </c>
      <c r="B14" t="s">
        <v>35</v>
      </c>
      <c r="C14" t="s">
        <v>31</v>
      </c>
      <c r="D14" t="s">
        <v>22</v>
      </c>
      <c r="E14" s="1"/>
      <c r="F14" s="2">
        <v>0</v>
      </c>
      <c r="G14" s="2">
        <v>170284227</v>
      </c>
      <c r="H14" s="2">
        <v>0</v>
      </c>
    </row>
    <row r="15" spans="1:8" ht="14.25">
      <c r="A15" t="s">
        <v>36</v>
      </c>
      <c r="B15" t="s">
        <v>37</v>
      </c>
      <c r="C15" t="s">
        <v>31</v>
      </c>
      <c r="D15" t="s">
        <v>22</v>
      </c>
      <c r="E15" s="1"/>
      <c r="F15" s="2">
        <v>0</v>
      </c>
      <c r="G15" s="2">
        <v>520838225</v>
      </c>
      <c r="H15" s="2">
        <v>0</v>
      </c>
    </row>
    <row r="16" spans="1:8" ht="14.25">
      <c r="A16" t="s">
        <v>38</v>
      </c>
      <c r="B16" t="s">
        <v>39</v>
      </c>
      <c r="C16" t="s">
        <v>31</v>
      </c>
      <c r="D16" t="s">
        <v>22</v>
      </c>
      <c r="E16" s="1"/>
      <c r="F16" s="2">
        <v>0</v>
      </c>
      <c r="G16" s="2">
        <v>448721632</v>
      </c>
      <c r="H16" s="2">
        <v>0</v>
      </c>
    </row>
    <row r="17" spans="1:8" ht="14.25">
      <c r="A17" t="s">
        <v>40</v>
      </c>
      <c r="B17" t="s">
        <v>41</v>
      </c>
      <c r="C17" t="s">
        <v>31</v>
      </c>
      <c r="D17" t="s">
        <v>22</v>
      </c>
      <c r="E17" s="1"/>
      <c r="F17" s="2">
        <v>0</v>
      </c>
      <c r="G17" s="2">
        <v>85348260</v>
      </c>
      <c r="H17" s="2">
        <v>0</v>
      </c>
    </row>
    <row r="18" spans="1:8" ht="14.25">
      <c r="A18" t="s">
        <v>42</v>
      </c>
      <c r="B18" t="s">
        <v>43</v>
      </c>
      <c r="C18" t="s">
        <v>31</v>
      </c>
      <c r="D18" t="s">
        <v>22</v>
      </c>
      <c r="E18" s="1"/>
      <c r="F18" s="2">
        <v>0</v>
      </c>
      <c r="G18" s="2">
        <v>138860178</v>
      </c>
      <c r="H18" s="2">
        <v>0</v>
      </c>
    </row>
    <row r="19" spans="1:8" ht="14.25">
      <c r="A19" t="s">
        <v>44</v>
      </c>
      <c r="B19" t="s">
        <v>45</v>
      </c>
      <c r="C19" t="s">
        <v>31</v>
      </c>
      <c r="D19" t="s">
        <v>22</v>
      </c>
      <c r="E19" s="1"/>
      <c r="F19" s="2">
        <v>0</v>
      </c>
      <c r="G19" s="2">
        <v>304074791.5</v>
      </c>
      <c r="H19" s="2">
        <v>0</v>
      </c>
    </row>
    <row r="20" spans="1:8" ht="14.25">
      <c r="A20" t="s">
        <v>46</v>
      </c>
      <c r="B20" t="s">
        <v>47</v>
      </c>
      <c r="C20" t="s">
        <v>31</v>
      </c>
      <c r="D20" t="s">
        <v>22</v>
      </c>
      <c r="E20" s="1"/>
      <c r="F20" s="2">
        <v>0</v>
      </c>
      <c r="G20" s="2">
        <v>189148750</v>
      </c>
      <c r="H20" s="2">
        <v>0</v>
      </c>
    </row>
    <row r="21" spans="1:8" ht="14.25">
      <c r="A21" t="s">
        <v>48</v>
      </c>
      <c r="B21" t="s">
        <v>49</v>
      </c>
      <c r="C21" t="s">
        <v>31</v>
      </c>
      <c r="D21" t="s">
        <v>22</v>
      </c>
      <c r="E21" s="1"/>
      <c r="F21" s="2">
        <v>0</v>
      </c>
      <c r="G21" s="2">
        <v>32998887.5</v>
      </c>
      <c r="H21" s="2">
        <v>0</v>
      </c>
    </row>
    <row r="22" spans="1:8" ht="14.25">
      <c r="A22" t="s">
        <v>50</v>
      </c>
      <c r="B22" t="s">
        <v>51</v>
      </c>
      <c r="C22" t="s">
        <v>31</v>
      </c>
      <c r="D22" t="s">
        <v>22</v>
      </c>
      <c r="E22" s="1"/>
      <c r="F22" s="2">
        <v>0</v>
      </c>
      <c r="G22" s="2">
        <v>3619034</v>
      </c>
      <c r="H22" s="2">
        <v>0</v>
      </c>
    </row>
    <row r="23" spans="1:8" ht="14.25">
      <c r="A23" t="s">
        <v>52</v>
      </c>
      <c r="B23" t="s">
        <v>53</v>
      </c>
      <c r="C23" t="s">
        <v>31</v>
      </c>
      <c r="D23" t="s">
        <v>22</v>
      </c>
      <c r="E23" s="1"/>
      <c r="F23" s="2">
        <v>0</v>
      </c>
      <c r="G23" s="2">
        <v>3955780</v>
      </c>
      <c r="H23" s="2">
        <v>0</v>
      </c>
    </row>
    <row r="24" spans="1:8" ht="14.25">
      <c r="A24" t="s">
        <v>54</v>
      </c>
      <c r="B24" t="s">
        <v>55</v>
      </c>
      <c r="C24" t="s">
        <v>31</v>
      </c>
      <c r="D24" t="s">
        <v>22</v>
      </c>
      <c r="E24" s="1"/>
      <c r="F24" s="2">
        <v>0</v>
      </c>
      <c r="G24" s="2">
        <v>3955780</v>
      </c>
      <c r="H24" s="2">
        <v>0</v>
      </c>
    </row>
    <row r="25" spans="1:8" ht="14.25">
      <c r="A25" t="s">
        <v>56</v>
      </c>
      <c r="B25" t="s">
        <v>57</v>
      </c>
      <c r="C25" t="s">
        <v>58</v>
      </c>
      <c r="D25" t="s">
        <v>22</v>
      </c>
      <c r="E25" s="1"/>
      <c r="F25" s="2">
        <v>0</v>
      </c>
      <c r="G25" s="2">
        <v>-520838225</v>
      </c>
      <c r="H25" s="2">
        <v>0</v>
      </c>
    </row>
    <row r="26" spans="1:8" ht="14.25">
      <c r="A26" t="s">
        <v>59</v>
      </c>
      <c r="B26" t="s">
        <v>60</v>
      </c>
      <c r="C26" t="s">
        <v>21</v>
      </c>
      <c r="D26" t="s">
        <v>22</v>
      </c>
      <c r="E26" s="1"/>
      <c r="F26" s="2">
        <v>0</v>
      </c>
      <c r="G26" s="2">
        <v>87017048.670000002</v>
      </c>
      <c r="H26" s="2">
        <v>0</v>
      </c>
    </row>
    <row r="27" spans="1:8" ht="14.25">
      <c r="A27" t="s">
        <v>61</v>
      </c>
      <c r="B27" t="s">
        <v>62</v>
      </c>
      <c r="C27" t="s">
        <v>21</v>
      </c>
      <c r="D27" t="s">
        <v>22</v>
      </c>
      <c r="E27" s="1"/>
      <c r="F27" s="2">
        <v>0</v>
      </c>
      <c r="G27" s="2">
        <v>87017048.670000002</v>
      </c>
      <c r="H27" s="2">
        <v>0</v>
      </c>
    </row>
    <row r="28" spans="1:8" ht="14.25">
      <c r="A28" t="s">
        <v>63</v>
      </c>
      <c r="B28" t="s">
        <v>64</v>
      </c>
      <c r="C28" t="s">
        <v>21</v>
      </c>
      <c r="D28" t="s">
        <v>22</v>
      </c>
      <c r="E28" s="1"/>
      <c r="F28" s="2">
        <v>0</v>
      </c>
      <c r="G28" s="2">
        <v>297603647</v>
      </c>
      <c r="H28" s="2">
        <v>0</v>
      </c>
    </row>
    <row r="29" spans="1:8" ht="14.25">
      <c r="A29" t="s">
        <v>65</v>
      </c>
      <c r="B29" t="s">
        <v>66</v>
      </c>
      <c r="C29" t="s">
        <v>21</v>
      </c>
      <c r="D29" t="s">
        <v>22</v>
      </c>
      <c r="E29" s="1"/>
      <c r="F29" s="2">
        <v>0</v>
      </c>
      <c r="G29" s="2">
        <v>91898511.079999998</v>
      </c>
      <c r="H29" s="2">
        <v>0</v>
      </c>
    </row>
    <row r="30" spans="1:8" ht="14.25">
      <c r="A30" t="s">
        <v>67</v>
      </c>
      <c r="B30" t="s">
        <v>68</v>
      </c>
      <c r="C30" t="s">
        <v>21</v>
      </c>
      <c r="D30" t="s">
        <v>22</v>
      </c>
      <c r="E30" s="1"/>
      <c r="F30" s="2">
        <v>0</v>
      </c>
      <c r="G30" s="2">
        <v>3729661.02</v>
      </c>
      <c r="H30" s="2">
        <v>0</v>
      </c>
    </row>
    <row r="31" spans="1:8" ht="14.25">
      <c r="A31" t="s">
        <v>69</v>
      </c>
      <c r="B31" t="s">
        <v>70</v>
      </c>
      <c r="C31" t="s">
        <v>21</v>
      </c>
      <c r="D31" t="s">
        <v>22</v>
      </c>
      <c r="E31" s="1"/>
      <c r="F31" s="2">
        <v>0</v>
      </c>
      <c r="G31" s="2">
        <v>3729661.01</v>
      </c>
      <c r="H31" s="2">
        <v>0</v>
      </c>
    </row>
    <row r="32" spans="1:8" ht="14.25">
      <c r="A32" t="s">
        <v>71</v>
      </c>
      <c r="B32" t="s">
        <v>72</v>
      </c>
      <c r="C32" t="s">
        <v>21</v>
      </c>
      <c r="D32" t="s">
        <v>22</v>
      </c>
      <c r="E32" s="1"/>
      <c r="F32" s="2">
        <v>0</v>
      </c>
      <c r="G32" s="2">
        <v>0</v>
      </c>
      <c r="H32" s="2">
        <v>304074791.5</v>
      </c>
    </row>
    <row r="33" spans="1:8" ht="14.25">
      <c r="A33" t="s">
        <v>73</v>
      </c>
      <c r="B33" t="s">
        <v>74</v>
      </c>
      <c r="C33" t="s">
        <v>21</v>
      </c>
      <c r="D33" t="s">
        <v>22</v>
      </c>
      <c r="E33" s="1"/>
      <c r="F33" s="2">
        <v>0</v>
      </c>
      <c r="G33" s="2">
        <v>0</v>
      </c>
      <c r="H33" s="2">
        <v>170284227</v>
      </c>
    </row>
    <row r="34" spans="1:8" ht="14.25">
      <c r="A34" t="s">
        <v>75</v>
      </c>
      <c r="B34" t="s">
        <v>76</v>
      </c>
      <c r="C34" t="s">
        <v>21</v>
      </c>
      <c r="D34" t="s">
        <v>22</v>
      </c>
      <c r="E34" s="1"/>
      <c r="F34" s="2">
        <v>0</v>
      </c>
      <c r="G34" s="2">
        <v>0</v>
      </c>
      <c r="H34" s="2">
        <v>520838225</v>
      </c>
    </row>
    <row r="35" spans="1:8" ht="14.25">
      <c r="A35" t="s">
        <v>77</v>
      </c>
      <c r="B35" t="s">
        <v>78</v>
      </c>
      <c r="C35" t="s">
        <v>21</v>
      </c>
      <c r="D35" t="s">
        <v>22</v>
      </c>
      <c r="E35" s="1"/>
      <c r="F35" s="2">
        <v>0</v>
      </c>
      <c r="G35" s="2">
        <v>0</v>
      </c>
      <c r="H35" s="2">
        <v>448721632</v>
      </c>
    </row>
    <row r="36" spans="1:8" ht="14.25">
      <c r="A36" t="s">
        <v>79</v>
      </c>
      <c r="B36" t="s">
        <v>80</v>
      </c>
      <c r="C36" t="s">
        <v>21</v>
      </c>
      <c r="D36" t="s">
        <v>22</v>
      </c>
      <c r="E36" s="1"/>
      <c r="F36" s="2">
        <v>0</v>
      </c>
      <c r="G36" s="2">
        <v>0</v>
      </c>
      <c r="H36" s="2">
        <v>85348260</v>
      </c>
    </row>
    <row r="37" spans="1:8" ht="14.25">
      <c r="A37" t="s">
        <v>81</v>
      </c>
      <c r="B37" t="s">
        <v>82</v>
      </c>
      <c r="C37" t="s">
        <v>21</v>
      </c>
      <c r="D37" t="s">
        <v>22</v>
      </c>
      <c r="E37" s="1"/>
      <c r="F37" s="2">
        <v>0</v>
      </c>
      <c r="G37" s="2">
        <v>0</v>
      </c>
      <c r="H37" s="2">
        <v>138860178</v>
      </c>
    </row>
    <row r="38" spans="1:8" ht="14.25">
      <c r="A38" t="s">
        <v>83</v>
      </c>
      <c r="B38" t="s">
        <v>84</v>
      </c>
      <c r="C38" t="s">
        <v>21</v>
      </c>
      <c r="D38" t="s">
        <v>22</v>
      </c>
      <c r="E38" s="1"/>
      <c r="F38" s="2">
        <v>0</v>
      </c>
      <c r="G38" s="2">
        <v>0</v>
      </c>
      <c r="H38" s="2">
        <v>189148750</v>
      </c>
    </row>
    <row r="39" spans="1:8" ht="14.25">
      <c r="A39" t="s">
        <v>85</v>
      </c>
      <c r="B39" t="s">
        <v>86</v>
      </c>
      <c r="C39" t="s">
        <v>21</v>
      </c>
      <c r="D39" t="s">
        <v>22</v>
      </c>
      <c r="E39" s="1"/>
      <c r="F39" s="2">
        <v>0</v>
      </c>
      <c r="G39" s="2">
        <v>0</v>
      </c>
      <c r="H39" s="2">
        <v>32998887.5</v>
      </c>
    </row>
    <row r="40" spans="1:8" ht="14.25">
      <c r="A40" t="s">
        <v>87</v>
      </c>
      <c r="B40" t="s">
        <v>88</v>
      </c>
      <c r="C40" t="s">
        <v>21</v>
      </c>
      <c r="D40" t="s">
        <v>22</v>
      </c>
      <c r="E40" s="1"/>
      <c r="F40" s="2">
        <v>0</v>
      </c>
      <c r="G40" s="2">
        <v>0</v>
      </c>
      <c r="H40" s="2">
        <v>3619034</v>
      </c>
    </row>
    <row r="41" spans="1:8" ht="14.25">
      <c r="A41" t="s">
        <v>89</v>
      </c>
      <c r="B41" t="s">
        <v>90</v>
      </c>
      <c r="C41" t="s">
        <v>21</v>
      </c>
      <c r="D41" t="s">
        <v>22</v>
      </c>
      <c r="E41" s="1"/>
      <c r="F41" s="2">
        <v>0</v>
      </c>
      <c r="G41" s="2">
        <v>0</v>
      </c>
      <c r="H41" s="2">
        <v>3955780</v>
      </c>
    </row>
    <row r="42" spans="1:8" ht="14.25">
      <c r="A42" t="s">
        <v>91</v>
      </c>
      <c r="B42" t="s">
        <v>92</v>
      </c>
      <c r="C42" t="s">
        <v>21</v>
      </c>
      <c r="D42" t="s">
        <v>22</v>
      </c>
      <c r="E42" s="1"/>
      <c r="F42" s="2">
        <v>0</v>
      </c>
      <c r="G42" s="2">
        <v>0</v>
      </c>
      <c r="H42" s="2">
        <v>3955780</v>
      </c>
    </row>
    <row r="43" spans="1:8" ht="14.25">
      <c r="A43" t="s">
        <v>93</v>
      </c>
      <c r="B43" t="s">
        <v>94</v>
      </c>
      <c r="C43" t="s">
        <v>95</v>
      </c>
      <c r="D43" t="s">
        <v>22</v>
      </c>
      <c r="E43" s="1">
        <v>8008475</v>
      </c>
      <c r="F43" s="2">
        <v>8008475</v>
      </c>
      <c r="G43" s="2">
        <v>8008475</v>
      </c>
      <c r="H43" s="2">
        <v>8008475</v>
      </c>
    </row>
    <row r="44" spans="1:8" ht="14.25">
      <c r="A44" t="s">
        <v>96</v>
      </c>
      <c r="B44" t="s">
        <v>97</v>
      </c>
      <c r="C44" t="s">
        <v>98</v>
      </c>
      <c r="D44" t="s">
        <v>99</v>
      </c>
      <c r="E44" s="1"/>
      <c r="F44" s="2">
        <v>0</v>
      </c>
      <c r="G44" s="2">
        <v>0</v>
      </c>
      <c r="H44" s="2">
        <v>228250300</v>
      </c>
    </row>
    <row r="45" spans="1:8" ht="14.25">
      <c r="A45" t="s">
        <v>100</v>
      </c>
      <c r="B45" t="s">
        <v>101</v>
      </c>
      <c r="C45" t="s">
        <v>102</v>
      </c>
      <c r="D45" t="s">
        <v>103</v>
      </c>
      <c r="E45" s="1" t="e">
        <f>+'[1]Tally TB'!#REF!</f>
        <v>#REF!</v>
      </c>
      <c r="F45" s="2">
        <v>-1576007</v>
      </c>
      <c r="G45" s="2">
        <v>0</v>
      </c>
      <c r="H45" s="2">
        <v>-12080175</v>
      </c>
    </row>
    <row r="46" spans="1:8" ht="14.25">
      <c r="A46" t="s">
        <v>104</v>
      </c>
      <c r="B46" t="s">
        <v>105</v>
      </c>
      <c r="C46" t="s">
        <v>106</v>
      </c>
      <c r="D46" t="s">
        <v>103</v>
      </c>
      <c r="E46" s="1">
        <f>+'[1]Tally TB'!B15-0.34</f>
        <v>-0.34</v>
      </c>
      <c r="F46" s="2">
        <v>680797299</v>
      </c>
      <c r="G46" s="2">
        <v>241655443.38999999</v>
      </c>
      <c r="H46" s="2">
        <v>73194168.409999996</v>
      </c>
    </row>
    <row r="47" spans="1:8" ht="14.25">
      <c r="A47" t="s">
        <v>107</v>
      </c>
      <c r="B47" t="s">
        <v>108</v>
      </c>
      <c r="C47" t="s">
        <v>109</v>
      </c>
      <c r="D47" t="s">
        <v>103</v>
      </c>
      <c r="E47" s="1">
        <f>+'[1]Tally TB'!B8-0.41</f>
        <v>-0.41</v>
      </c>
      <c r="F47" s="2">
        <v>22974961</v>
      </c>
      <c r="G47" s="2">
        <v>8900132.3800000008</v>
      </c>
      <c r="H47" s="2">
        <v>31549468.199999999</v>
      </c>
    </row>
    <row r="48" spans="1:8" ht="14.25">
      <c r="A48" t="s">
        <v>110</v>
      </c>
      <c r="B48" t="s">
        <v>111</v>
      </c>
      <c r="C48" t="s">
        <v>112</v>
      </c>
      <c r="D48" t="s">
        <v>103</v>
      </c>
      <c r="E48" s="1"/>
      <c r="F48" s="2">
        <v>0</v>
      </c>
      <c r="G48" s="2">
        <v>100000</v>
      </c>
      <c r="H48" s="2">
        <v>450100</v>
      </c>
    </row>
    <row r="49" spans="1:8" ht="14.25">
      <c r="A49" t="s">
        <v>113</v>
      </c>
      <c r="B49" t="s">
        <v>114</v>
      </c>
      <c r="C49" t="s">
        <v>115</v>
      </c>
      <c r="D49" t="s">
        <v>103</v>
      </c>
      <c r="E49" s="1">
        <f>VLOOKUP($B49,'[1]Tally TB'!$A$8:$D$83,4,0)</f>
        <v>5922744</v>
      </c>
      <c r="F49" s="2">
        <v>43901512</v>
      </c>
      <c r="G49" s="2">
        <v>35117428</v>
      </c>
      <c r="H49" s="2">
        <v>33495017</v>
      </c>
    </row>
    <row r="50" spans="1:8" ht="14.25">
      <c r="A50" t="s">
        <v>116</v>
      </c>
      <c r="B50" t="s">
        <v>117</v>
      </c>
      <c r="C50" t="s">
        <v>118</v>
      </c>
      <c r="D50" t="s">
        <v>103</v>
      </c>
      <c r="E50" s="1">
        <f>VLOOKUP($B50,'[1]Tally TB'!$A$8:$D$83,4,0)</f>
        <v>1822186</v>
      </c>
      <c r="F50" s="2">
        <v>1804228</v>
      </c>
      <c r="G50" s="2">
        <v>1845600.24</v>
      </c>
      <c r="H50" s="2">
        <v>0</v>
      </c>
    </row>
    <row r="51" spans="1:8" ht="14.25">
      <c r="A51" t="s">
        <v>119</v>
      </c>
      <c r="B51" t="s">
        <v>120</v>
      </c>
      <c r="C51" t="s">
        <v>102</v>
      </c>
      <c r="D51" t="s">
        <v>103</v>
      </c>
      <c r="E51" s="1"/>
      <c r="F51" s="2">
        <v>0</v>
      </c>
      <c r="G51" s="2">
        <v>1873416.19</v>
      </c>
      <c r="H51" s="2">
        <v>0</v>
      </c>
    </row>
    <row r="52" spans="1:8" ht="14.25">
      <c r="A52" t="s">
        <v>121</v>
      </c>
      <c r="B52" t="s">
        <v>122</v>
      </c>
      <c r="C52" t="s">
        <v>123</v>
      </c>
      <c r="D52" t="s">
        <v>124</v>
      </c>
      <c r="E52" s="1">
        <f>+'[1]Tally TB'!D16+'[1]Tally TB'!D17+'[1]Tally TB'!D18</f>
        <v>6194140</v>
      </c>
      <c r="F52" s="2">
        <v>4999900</v>
      </c>
      <c r="G52" s="2">
        <v>6464400</v>
      </c>
      <c r="H52" s="2">
        <v>21592444.5</v>
      </c>
    </row>
    <row r="53" spans="1:8" ht="14.25">
      <c r="A53" t="s">
        <v>125</v>
      </c>
      <c r="B53" t="s">
        <v>126</v>
      </c>
      <c r="C53" t="s">
        <v>127</v>
      </c>
      <c r="D53" t="s">
        <v>124</v>
      </c>
      <c r="E53" s="1">
        <f>+'[1]Tally TB'!D19+'[1]Tally TB'!D20+'[1]Tally TB'!D21</f>
        <v>-627483793</v>
      </c>
      <c r="F53" s="2">
        <v>45661891</v>
      </c>
      <c r="G53" s="2">
        <v>28278670.600000001</v>
      </c>
      <c r="H53" s="2">
        <v>71442758.599999994</v>
      </c>
    </row>
    <row r="54" spans="1:8" ht="14.25">
      <c r="A54" t="s">
        <v>128</v>
      </c>
      <c r="B54" t="s">
        <v>129</v>
      </c>
      <c r="C54" t="s">
        <v>130</v>
      </c>
      <c r="D54" t="s">
        <v>131</v>
      </c>
      <c r="E54" s="1"/>
      <c r="F54" s="2">
        <v>0</v>
      </c>
      <c r="G54" s="2">
        <v>21000000</v>
      </c>
      <c r="H54" s="2">
        <v>21000000</v>
      </c>
    </row>
    <row r="55" spans="1:8" ht="14.25">
      <c r="A55" t="s">
        <v>132</v>
      </c>
      <c r="B55" t="s">
        <v>133</v>
      </c>
      <c r="C55" t="s">
        <v>130</v>
      </c>
      <c r="D55" t="s">
        <v>131</v>
      </c>
      <c r="E55" s="1"/>
      <c r="F55" s="2">
        <v>0</v>
      </c>
      <c r="G55" s="2">
        <v>25910245</v>
      </c>
      <c r="H55" s="2">
        <v>0</v>
      </c>
    </row>
    <row r="56" spans="1:8" ht="14.25">
      <c r="A56" t="s">
        <v>134</v>
      </c>
      <c r="B56" t="s">
        <v>135</v>
      </c>
      <c r="C56" t="s">
        <v>130</v>
      </c>
      <c r="D56" t="s">
        <v>131</v>
      </c>
      <c r="E56" s="1">
        <f>VLOOKUP($B56,'[1]Tally TB'!$A$8:$D$83,4,0)</f>
        <v>4745250</v>
      </c>
      <c r="F56" s="2">
        <v>0</v>
      </c>
      <c r="G56" s="2">
        <v>1508250</v>
      </c>
      <c r="H56" s="2">
        <v>108250</v>
      </c>
    </row>
    <row r="57" spans="1:8" ht="14.25">
      <c r="A57" t="s">
        <v>136</v>
      </c>
      <c r="B57" t="s">
        <v>137</v>
      </c>
      <c r="C57" t="s">
        <v>130</v>
      </c>
      <c r="D57" t="s">
        <v>131</v>
      </c>
      <c r="E57" s="1">
        <f>VLOOKUP($B57,'[1]Tally TB'!$A$8:$D$83,4,0)</f>
        <v>13333726</v>
      </c>
      <c r="F57" s="2">
        <v>36916404</v>
      </c>
      <c r="G57" s="2">
        <v>750000</v>
      </c>
      <c r="H57" s="2">
        <v>750000</v>
      </c>
    </row>
    <row r="58" spans="1:8" ht="14.25">
      <c r="A58" t="s">
        <v>138</v>
      </c>
      <c r="B58" t="s">
        <v>139</v>
      </c>
      <c r="C58" t="s">
        <v>130</v>
      </c>
      <c r="D58" t="s">
        <v>131</v>
      </c>
      <c r="E58" s="1"/>
      <c r="F58" s="2">
        <v>0</v>
      </c>
      <c r="G58" s="2">
        <v>3738384</v>
      </c>
      <c r="H58" s="2">
        <v>3738384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2025-04-05T05:17:13Z</dcterms:created>
  <dcterms:modified xsi:type="dcterms:W3CDTF">2025-04-05T05:24:59Z</dcterms:modified>
</cp:coreProperties>
</file>